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<sst xmlns="http://schemas.openxmlformats.org/spreadsheetml/2006/main" count="43" uniqueCount="28">
  <si>
    <t>Beginning</t>
  </si>
  <si>
    <t>After</t>
  </si>
  <si>
    <t>Rebuy</t>
  </si>
  <si>
    <t>Percent</t>
  </si>
  <si>
    <t>Spend</t>
  </si>
  <si>
    <t>Both</t>
  </si>
  <si>
    <t>One Year</t>
  </si>
  <si>
    <t>Two Years</t>
  </si>
  <si>
    <t>Three Years</t>
  </si>
  <si>
    <t>Four Years</t>
  </si>
  <si>
    <t>Five Years</t>
  </si>
  <si>
    <t>Rate</t>
  </si>
  <si>
    <t>12-Month Buyers</t>
  </si>
  <si>
    <t>Newbies</t>
  </si>
  <si>
    <t>Total Business</t>
  </si>
  <si>
    <t>Year 1</t>
  </si>
  <si>
    <t>Year 2</t>
  </si>
  <si>
    <t>Year 3</t>
  </si>
  <si>
    <t>Year 4</t>
  </si>
  <si>
    <t>Year 5</t>
  </si>
  <si>
    <t>Net Sales</t>
  </si>
  <si>
    <t>Buyers</t>
  </si>
  <si>
    <t>Catalog Channel</t>
  </si>
  <si>
    <t>Online Channel</t>
  </si>
  <si>
    <t>Catalog + Online</t>
  </si>
  <si>
    <t>Multichannel Forensics:  Two Channel Example</t>
  </si>
  <si>
    <t>Catalog</t>
  </si>
  <si>
    <t>Online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</si>
</sst>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[Red]&quot;($&quot;#,##0\)"/>
    <numFmt numFmtId="165" formatCode="0.0%"/>
  </numFmts>
  <fonts count="6">
    <font>
      <sz val="10"/>
      <name val="Arial"/>
      <family val="0"/>
    </font>
    <font>
      <u val="single"/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38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8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5" fillId="0" borderId="0" xfId="0" applyFont="1" applyAlignment="1">
      <alignment/>
    </xf>
    <xf numFmtId="165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15.28125" style="0" customWidth="1"/>
    <col min="3" max="8" width="10.7109375" style="0" customWidth="1"/>
    <col min="27" max="27" width="19.00390625" style="0" customWidth="1"/>
    <col min="28" max="28" width="20.28125" style="0" customWidth="1"/>
    <col min="29" max="37" width="12.7109375" style="0" customWidth="1"/>
    <col min="39" max="39" width="12.7109375" style="0" customWidth="1"/>
  </cols>
  <sheetData>
    <row r="1" spans="1:8" ht="15.75">
      <c r="A1" s="6" t="s">
        <v>25</v>
      </c>
      <c r="B1" s="7"/>
      <c r="C1" s="7"/>
      <c r="D1" s="7"/>
      <c r="E1" s="7"/>
      <c r="F1" s="7"/>
      <c r="G1" s="7"/>
      <c r="H1" s="7"/>
    </row>
    <row r="2" spans="1:8" ht="12.75">
      <c r="A2" s="7"/>
      <c r="B2" s="7"/>
      <c r="C2" s="7"/>
      <c r="D2" s="7"/>
      <c r="E2" s="7"/>
      <c r="F2" s="7"/>
      <c r="G2" s="7"/>
      <c r="H2" s="7"/>
    </row>
    <row r="3" spans="1:8" ht="12.75">
      <c r="A3" s="7"/>
      <c r="B3" s="7"/>
      <c r="C3" s="7"/>
      <c r="D3" s="7"/>
      <c r="E3" s="7"/>
      <c r="F3" s="7"/>
      <c r="G3" s="7"/>
      <c r="H3" s="7"/>
    </row>
    <row r="4" spans="1:37" ht="12.75">
      <c r="A4" s="7"/>
      <c r="B4" s="7"/>
      <c r="C4" s="8" t="s">
        <v>0</v>
      </c>
      <c r="D4" s="8" t="s">
        <v>1</v>
      </c>
      <c r="E4" s="8" t="s">
        <v>1</v>
      </c>
      <c r="F4" s="8" t="s">
        <v>1</v>
      </c>
      <c r="G4" s="8" t="s">
        <v>1</v>
      </c>
      <c r="H4" s="8" t="s">
        <v>1</v>
      </c>
      <c r="AC4" s="1" t="s">
        <v>2</v>
      </c>
      <c r="AD4" s="1" t="s">
        <v>3</v>
      </c>
      <c r="AE4" s="1" t="s">
        <v>3</v>
      </c>
      <c r="AF4" s="1" t="s">
        <v>3</v>
      </c>
      <c r="AH4" s="1" t="s">
        <v>4</v>
      </c>
      <c r="AI4" s="1" t="s">
        <v>4</v>
      </c>
      <c r="AJ4" s="1" t="s">
        <v>5</v>
      </c>
      <c r="AK4" s="1" t="s">
        <v>5</v>
      </c>
    </row>
    <row r="5" spans="1:37" ht="12.75">
      <c r="A5" s="7"/>
      <c r="B5" s="7"/>
      <c r="C5" s="9" t="s">
        <v>21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AC5" s="2" t="s">
        <v>11</v>
      </c>
      <c r="AD5" s="2" t="s">
        <v>26</v>
      </c>
      <c r="AE5" s="2" t="s">
        <v>27</v>
      </c>
      <c r="AF5" s="2" t="s">
        <v>5</v>
      </c>
      <c r="AH5" s="2" t="s">
        <v>26</v>
      </c>
      <c r="AI5" s="2" t="s">
        <v>27</v>
      </c>
      <c r="AJ5" s="2" t="s">
        <v>26</v>
      </c>
      <c r="AK5" s="2" t="s">
        <v>27</v>
      </c>
    </row>
    <row r="6" spans="1:8" ht="12.75">
      <c r="A6" s="7"/>
      <c r="B6" s="7"/>
      <c r="C6" s="7"/>
      <c r="D6" s="7"/>
      <c r="E6" s="7"/>
      <c r="F6" s="7"/>
      <c r="G6" s="7"/>
      <c r="H6" s="7"/>
    </row>
    <row r="7" spans="1:37" ht="12.75">
      <c r="A7" s="7" t="s">
        <v>12</v>
      </c>
      <c r="B7" s="7" t="s">
        <v>22</v>
      </c>
      <c r="C7" s="10">
        <v>50000</v>
      </c>
      <c r="D7" s="10">
        <f>AD25</f>
        <v>11400</v>
      </c>
      <c r="E7" s="10">
        <f>AD37</f>
        <v>3642.3</v>
      </c>
      <c r="F7" s="10">
        <f>AD49</f>
        <v>1548.2853</v>
      </c>
      <c r="G7" s="10">
        <f>AD61</f>
        <v>756.3851037</v>
      </c>
      <c r="H7" s="10">
        <f>AD73</f>
        <v>388.0310542749</v>
      </c>
      <c r="AA7" t="str">
        <f>A7</f>
        <v>12-Month Buyers</v>
      </c>
      <c r="AB7" t="str">
        <f>B7</f>
        <v>Catalog Channel</v>
      </c>
      <c r="AC7" s="4">
        <v>0.57</v>
      </c>
      <c r="AD7" s="4">
        <v>0.4</v>
      </c>
      <c r="AE7" s="4">
        <v>0.4</v>
      </c>
      <c r="AF7" s="4">
        <v>0.2</v>
      </c>
      <c r="AH7" s="5">
        <v>400</v>
      </c>
      <c r="AI7" s="5">
        <v>250</v>
      </c>
      <c r="AJ7" s="5">
        <v>500</v>
      </c>
      <c r="AK7" s="5">
        <v>350</v>
      </c>
    </row>
    <row r="8" spans="1:37" ht="12.75">
      <c r="A8" s="7"/>
      <c r="B8" s="7" t="s">
        <v>23</v>
      </c>
      <c r="C8" s="10">
        <v>0</v>
      </c>
      <c r="D8" s="10">
        <f>AE25</f>
        <v>11400</v>
      </c>
      <c r="E8" s="10">
        <f>AE37</f>
        <v>7216.2</v>
      </c>
      <c r="F8" s="10">
        <f>AE49</f>
        <v>3906.495</v>
      </c>
      <c r="G8" s="10">
        <f>AE61</f>
        <v>2057.6242242</v>
      </c>
      <c r="H8" s="10">
        <f>AE73</f>
        <v>1078.6006387566</v>
      </c>
      <c r="AB8" t="str">
        <f>B8</f>
        <v>Online Channel</v>
      </c>
      <c r="AC8" s="4">
        <v>0.42</v>
      </c>
      <c r="AD8" s="4">
        <v>0.1</v>
      </c>
      <c r="AE8" s="4">
        <v>0.65</v>
      </c>
      <c r="AF8" s="4">
        <v>0.25</v>
      </c>
      <c r="AH8" s="5">
        <v>200</v>
      </c>
      <c r="AI8" s="5">
        <v>350</v>
      </c>
      <c r="AJ8" s="5">
        <v>300</v>
      </c>
      <c r="AK8" s="5">
        <v>450</v>
      </c>
    </row>
    <row r="9" spans="1:37" ht="12.75">
      <c r="A9" s="7"/>
      <c r="B9" s="7" t="s">
        <v>24</v>
      </c>
      <c r="C9" s="10">
        <v>0</v>
      </c>
      <c r="D9" s="10">
        <f>AF25</f>
        <v>5700</v>
      </c>
      <c r="E9" s="10">
        <f>AF37</f>
        <v>4189.5</v>
      </c>
      <c r="F9" s="10">
        <f>AF49</f>
        <v>2417.2047000000002</v>
      </c>
      <c r="G9" s="10">
        <f>AF61</f>
        <v>1304.5962951000001</v>
      </c>
      <c r="H9" s="10">
        <f>AF73</f>
        <v>689.7435450075001</v>
      </c>
      <c r="AB9" t="str">
        <f>B9</f>
        <v>Catalog + Online</v>
      </c>
      <c r="AC9" s="4">
        <v>0.66</v>
      </c>
      <c r="AD9" s="4">
        <v>0.15</v>
      </c>
      <c r="AE9" s="4">
        <v>0.4</v>
      </c>
      <c r="AF9" s="4">
        <v>0.45</v>
      </c>
      <c r="AH9" s="5">
        <v>300</v>
      </c>
      <c r="AI9" s="5">
        <v>400</v>
      </c>
      <c r="AJ9" s="5">
        <v>400</v>
      </c>
      <c r="AK9" s="5">
        <v>500</v>
      </c>
    </row>
    <row r="10" spans="1:37" ht="12.75">
      <c r="A10" s="7"/>
      <c r="B10" s="7"/>
      <c r="C10" s="10"/>
      <c r="D10" s="10"/>
      <c r="E10" s="10"/>
      <c r="F10" s="10"/>
      <c r="G10" s="10"/>
      <c r="H10" s="10"/>
      <c r="AC10" s="4"/>
      <c r="AD10" s="4"/>
      <c r="AE10" s="4"/>
      <c r="AF10" s="4"/>
      <c r="AH10" s="5"/>
      <c r="AI10" s="5"/>
      <c r="AJ10" s="5"/>
      <c r="AK10" s="5"/>
    </row>
    <row r="11" spans="1:37" ht="12.75">
      <c r="A11" s="7" t="s">
        <v>13</v>
      </c>
      <c r="B11" s="7" t="str">
        <f>B7</f>
        <v>Catalog Channel</v>
      </c>
      <c r="C11" s="10"/>
      <c r="D11" s="10">
        <v>0</v>
      </c>
      <c r="E11" s="10">
        <v>0</v>
      </c>
      <c r="F11" s="10">
        <v>0</v>
      </c>
      <c r="G11" s="10">
        <v>0</v>
      </c>
      <c r="H11" s="10">
        <v>0</v>
      </c>
      <c r="AB11" t="str">
        <f>B11</f>
        <v>Catalog Channel</v>
      </c>
      <c r="AC11" s="4">
        <v>1</v>
      </c>
      <c r="AD11" s="4">
        <v>1</v>
      </c>
      <c r="AE11" s="4">
        <v>0</v>
      </c>
      <c r="AF11" s="4">
        <v>0</v>
      </c>
      <c r="AH11" s="5">
        <v>150</v>
      </c>
      <c r="AI11" s="5">
        <v>0</v>
      </c>
      <c r="AJ11" s="5">
        <v>0</v>
      </c>
      <c r="AK11" s="5">
        <v>0</v>
      </c>
    </row>
    <row r="12" spans="1:37" ht="12.75">
      <c r="A12" s="7"/>
      <c r="B12" s="7" t="str">
        <f>B8</f>
        <v>Online Channel</v>
      </c>
      <c r="C12" s="10"/>
      <c r="D12" s="10">
        <v>0</v>
      </c>
      <c r="E12" s="10">
        <v>0</v>
      </c>
      <c r="F12" s="10">
        <v>0</v>
      </c>
      <c r="G12" s="10">
        <v>0</v>
      </c>
      <c r="H12" s="10">
        <v>0</v>
      </c>
      <c r="AB12" t="str">
        <f>B12</f>
        <v>Online Channel</v>
      </c>
      <c r="AC12" s="4">
        <v>1</v>
      </c>
      <c r="AD12" s="4">
        <v>0</v>
      </c>
      <c r="AE12" s="4">
        <v>1</v>
      </c>
      <c r="AF12" s="4">
        <v>0</v>
      </c>
      <c r="AH12" s="5">
        <v>0</v>
      </c>
      <c r="AI12" s="5">
        <v>125</v>
      </c>
      <c r="AJ12" s="5">
        <v>0</v>
      </c>
      <c r="AK12" s="5">
        <v>0</v>
      </c>
    </row>
    <row r="13" spans="1:37" ht="12.75">
      <c r="A13" s="7"/>
      <c r="B13" s="7" t="str">
        <f>B9</f>
        <v>Catalog + Online</v>
      </c>
      <c r="C13" s="10"/>
      <c r="D13" s="10">
        <v>0</v>
      </c>
      <c r="E13" s="10">
        <v>0</v>
      </c>
      <c r="F13" s="10">
        <v>0</v>
      </c>
      <c r="G13" s="10">
        <v>0</v>
      </c>
      <c r="H13" s="10">
        <v>0</v>
      </c>
      <c r="AB13" t="str">
        <f>B13</f>
        <v>Catalog + Online</v>
      </c>
      <c r="AC13" s="4">
        <v>1</v>
      </c>
      <c r="AD13" s="4">
        <v>0</v>
      </c>
      <c r="AE13" s="4">
        <v>0</v>
      </c>
      <c r="AF13" s="4">
        <v>1</v>
      </c>
      <c r="AH13" s="5">
        <v>0</v>
      </c>
      <c r="AI13" s="5">
        <v>0</v>
      </c>
      <c r="AJ13" s="5">
        <v>200</v>
      </c>
      <c r="AK13" s="5">
        <v>150</v>
      </c>
    </row>
    <row r="14" spans="1:8" ht="12.75">
      <c r="A14" s="7"/>
      <c r="B14" s="7"/>
      <c r="C14" s="7"/>
      <c r="D14" s="7"/>
      <c r="E14" s="7"/>
      <c r="F14" s="7"/>
      <c r="G14" s="7"/>
      <c r="H14" s="7"/>
    </row>
    <row r="15" spans="1:8" ht="12.75">
      <c r="A15" s="7" t="s">
        <v>20</v>
      </c>
      <c r="B15" s="7" t="s">
        <v>22</v>
      </c>
      <c r="C15" s="7"/>
      <c r="D15" s="11">
        <f>AM17</f>
        <v>7410000</v>
      </c>
      <c r="E15" s="11">
        <f>AM29</f>
        <v>2990790</v>
      </c>
      <c r="F15" s="11">
        <f>AM41</f>
        <v>1449855.99</v>
      </c>
      <c r="G15" s="11">
        <f>AM53</f>
        <v>744279.92991</v>
      </c>
      <c r="H15" s="11">
        <f>AM65</f>
        <v>387928.02873627003</v>
      </c>
    </row>
    <row r="16" spans="1:8" ht="12.75">
      <c r="A16" s="7"/>
      <c r="B16" s="7" t="s">
        <v>23</v>
      </c>
      <c r="C16" s="7"/>
      <c r="D16" s="11">
        <f>AM18</f>
        <v>4845000</v>
      </c>
      <c r="E16" s="11">
        <f>AM30</f>
        <v>4180950</v>
      </c>
      <c r="F16" s="11">
        <f>AM42</f>
        <v>2447964.1799999997</v>
      </c>
      <c r="G16" s="11">
        <f>AM54</f>
        <v>1322088.04584</v>
      </c>
      <c r="H16" s="11">
        <f>AM66</f>
        <v>698620.3743492</v>
      </c>
    </row>
    <row r="17" spans="1:39" ht="12.75">
      <c r="A17" s="7"/>
      <c r="B17" s="7" t="s">
        <v>14</v>
      </c>
      <c r="C17" s="7"/>
      <c r="D17" s="11">
        <f>D15+D16</f>
        <v>12255000</v>
      </c>
      <c r="E17" s="11">
        <f>E15+E16</f>
        <v>7171740</v>
      </c>
      <c r="F17" s="11">
        <f>F15+F16</f>
        <v>3897820.17</v>
      </c>
      <c r="G17" s="11">
        <f>G15+G16</f>
        <v>2066367.97575</v>
      </c>
      <c r="H17" s="11">
        <f>H15+H16</f>
        <v>1086548.4030854702</v>
      </c>
      <c r="AA17" t="s">
        <v>15</v>
      </c>
      <c r="AB17" s="3">
        <f>C7</f>
        <v>50000</v>
      </c>
      <c r="AC17" s="3">
        <f>AB17*$AC$7</f>
        <v>28499.999999999996</v>
      </c>
      <c r="AD17" s="3">
        <f>$AC17*AD$7</f>
        <v>11400</v>
      </c>
      <c r="AE17" s="3">
        <f>$AC17*AE$7</f>
        <v>11400</v>
      </c>
      <c r="AF17" s="3">
        <f>$AC17*AF$7</f>
        <v>5700</v>
      </c>
      <c r="AH17" s="5">
        <f>AD17*AH$7</f>
        <v>4560000</v>
      </c>
      <c r="AI17" s="5">
        <f>AE17*AI$7</f>
        <v>2850000</v>
      </c>
      <c r="AJ17" s="5">
        <f>AF17*AJ$7</f>
        <v>2850000</v>
      </c>
      <c r="AK17" s="5">
        <f>AF17*AK$7</f>
        <v>1995000</v>
      </c>
      <c r="AM17" s="5">
        <f>SUM(AH17:AH23)+SUM(AJ17:AJ23)</f>
        <v>7410000</v>
      </c>
    </row>
    <row r="18" spans="1:39" ht="12.75">
      <c r="A18" s="7"/>
      <c r="B18" s="7"/>
      <c r="C18" s="7"/>
      <c r="D18" s="7"/>
      <c r="E18" s="7"/>
      <c r="F18" s="7"/>
      <c r="G18" s="7"/>
      <c r="H18" s="7"/>
      <c r="AB18" s="3">
        <f>C8</f>
        <v>0</v>
      </c>
      <c r="AC18" s="3">
        <f>AB18*$AC$8</f>
        <v>0</v>
      </c>
      <c r="AD18" s="3">
        <f>$AC18*AD$8</f>
        <v>0</v>
      </c>
      <c r="AE18" s="3">
        <f>$AC18*AE$8</f>
        <v>0</v>
      </c>
      <c r="AF18" s="3">
        <f>$AC18*AF$8</f>
        <v>0</v>
      </c>
      <c r="AH18" s="5">
        <f>AD18*AH$8</f>
        <v>0</v>
      </c>
      <c r="AI18" s="5">
        <f>AE18*AI$8</f>
        <v>0</v>
      </c>
      <c r="AJ18" s="5">
        <f>AF18*AJ$8</f>
        <v>0</v>
      </c>
      <c r="AK18" s="5">
        <f>AF18*AK$8</f>
        <v>0</v>
      </c>
      <c r="AM18" s="5">
        <f>SUM(AI17:AI23)+SUM(AK17:AK23)</f>
        <v>4845000</v>
      </c>
    </row>
    <row r="19" spans="1:37" ht="12.75">
      <c r="A19" s="7"/>
      <c r="B19" s="7"/>
      <c r="C19" s="7"/>
      <c r="D19" s="7"/>
      <c r="E19" s="7"/>
      <c r="F19" s="7"/>
      <c r="G19" s="7"/>
      <c r="H19" s="7"/>
      <c r="AB19" s="3">
        <f>C9</f>
        <v>0</v>
      </c>
      <c r="AC19" s="3">
        <f>AB19*$AC$9</f>
        <v>0</v>
      </c>
      <c r="AD19" s="3">
        <f>$AC19*AD$9</f>
        <v>0</v>
      </c>
      <c r="AE19" s="3">
        <f>$AC19*AE$9</f>
        <v>0</v>
      </c>
      <c r="AF19" s="3">
        <f>$AC19*AF$9</f>
        <v>0</v>
      </c>
      <c r="AH19" s="5">
        <f>AD19*AH$9</f>
        <v>0</v>
      </c>
      <c r="AI19" s="5">
        <f>AE19*AI$9</f>
        <v>0</v>
      </c>
      <c r="AJ19" s="5">
        <f>AF19*AJ$9</f>
        <v>0</v>
      </c>
      <c r="AK19" s="5">
        <f>AF19*AK$9</f>
        <v>0</v>
      </c>
    </row>
    <row r="20" spans="1:32" ht="12.75">
      <c r="A20" s="7"/>
      <c r="B20" s="7"/>
      <c r="C20" s="7"/>
      <c r="D20" s="7"/>
      <c r="E20" s="7"/>
      <c r="F20" s="7"/>
      <c r="G20" s="7"/>
      <c r="H20" s="7"/>
      <c r="AD20" s="3"/>
      <c r="AE20" s="3"/>
      <c r="AF20" s="3"/>
    </row>
    <row r="21" spans="1:37" ht="12.75">
      <c r="A21" s="12"/>
      <c r="B21" s="7"/>
      <c r="C21" s="7"/>
      <c r="D21" s="9"/>
      <c r="E21" s="9"/>
      <c r="F21" s="9"/>
      <c r="G21" s="9"/>
      <c r="H21" s="9"/>
      <c r="AB21" s="3">
        <f>D11</f>
        <v>0</v>
      </c>
      <c r="AC21" s="3">
        <f>AB21*$AC$11</f>
        <v>0</v>
      </c>
      <c r="AD21" s="3">
        <f>$AC21*AD$11</f>
        <v>0</v>
      </c>
      <c r="AE21" s="3">
        <f>$AC21*AE$11</f>
        <v>0</v>
      </c>
      <c r="AF21" s="3">
        <f>$AC21*AF$11</f>
        <v>0</v>
      </c>
      <c r="AH21" s="5">
        <f>AD21*AH$11</f>
        <v>0</v>
      </c>
      <c r="AI21" s="5">
        <f>AE21*AI$11</f>
        <v>0</v>
      </c>
      <c r="AJ21" s="5">
        <f>AF21*AJ$11</f>
        <v>0</v>
      </c>
      <c r="AK21" s="5">
        <f>AF21*AK$11</f>
        <v>0</v>
      </c>
    </row>
    <row r="22" spans="1:37" ht="12.75">
      <c r="A22" s="7"/>
      <c r="B22" s="7"/>
      <c r="C22" s="7"/>
      <c r="D22" s="7"/>
      <c r="E22" s="7"/>
      <c r="F22" s="7"/>
      <c r="G22" s="7"/>
      <c r="H22" s="7"/>
      <c r="AB22" s="3">
        <f>D12</f>
        <v>0</v>
      </c>
      <c r="AC22" s="3">
        <f>AB22*$AC$12</f>
        <v>0</v>
      </c>
      <c r="AD22" s="3">
        <f>$AC22*AD$12</f>
        <v>0</v>
      </c>
      <c r="AE22" s="3">
        <f>$AC22*AE$12</f>
        <v>0</v>
      </c>
      <c r="AF22" s="3">
        <f>$AC22*AF$12</f>
        <v>0</v>
      </c>
      <c r="AH22" s="5">
        <f>AD22*AH$12</f>
        <v>0</v>
      </c>
      <c r="AI22" s="5">
        <f>AE22*AI$12</f>
        <v>0</v>
      </c>
      <c r="AJ22" s="5">
        <f>AF22*AJ$12</f>
        <v>0</v>
      </c>
      <c r="AK22" s="5">
        <f>AF22*AK$12</f>
        <v>0</v>
      </c>
    </row>
    <row r="23" spans="1:37" ht="12.75">
      <c r="A23" s="7"/>
      <c r="B23" s="7"/>
      <c r="C23" s="7"/>
      <c r="D23" s="11"/>
      <c r="E23" s="11"/>
      <c r="F23" s="11"/>
      <c r="G23" s="11"/>
      <c r="H23" s="11"/>
      <c r="AB23" s="3">
        <f>D13</f>
        <v>0</v>
      </c>
      <c r="AC23" s="3">
        <f>AB23*$AC$13</f>
        <v>0</v>
      </c>
      <c r="AD23" s="3">
        <f>$AC23*AD$13</f>
        <v>0</v>
      </c>
      <c r="AE23" s="3">
        <f>$AC23*AE$13</f>
        <v>0</v>
      </c>
      <c r="AF23" s="3">
        <f>$AC23*AF$13</f>
        <v>0</v>
      </c>
      <c r="AH23" s="5">
        <f>AD23*AH$13</f>
        <v>0</v>
      </c>
      <c r="AI23" s="5">
        <f>AE23*AI$13</f>
        <v>0</v>
      </c>
      <c r="AJ23" s="5">
        <f>AF23*AJ$13</f>
        <v>0</v>
      </c>
      <c r="AK23" s="5">
        <f>AF23*AK$13</f>
        <v>0</v>
      </c>
    </row>
    <row r="24" spans="1:8" ht="12.75">
      <c r="A24" s="7"/>
      <c r="B24" s="7"/>
      <c r="C24" s="13"/>
      <c r="D24" s="11"/>
      <c r="E24" s="11"/>
      <c r="F24" s="11"/>
      <c r="G24" s="11"/>
      <c r="H24" s="11"/>
    </row>
    <row r="25" spans="1:32" ht="12.75">
      <c r="A25" s="7"/>
      <c r="B25" s="7"/>
      <c r="C25" s="13"/>
      <c r="D25" s="11"/>
      <c r="E25" s="11"/>
      <c r="F25" s="11"/>
      <c r="G25" s="11"/>
      <c r="H25" s="11"/>
      <c r="AD25" s="3">
        <f>SUM(AD17:AD23)</f>
        <v>11400</v>
      </c>
      <c r="AE25" s="3">
        <f>SUM(AE17:AE23)</f>
        <v>11400</v>
      </c>
      <c r="AF25" s="3">
        <f>SUM(AF17:AF23)</f>
        <v>5700</v>
      </c>
    </row>
    <row r="26" spans="1:8" ht="12.75">
      <c r="A26" s="7"/>
      <c r="B26" s="7"/>
      <c r="C26" s="13"/>
      <c r="D26" s="11"/>
      <c r="E26" s="11"/>
      <c r="F26" s="11"/>
      <c r="G26" s="11"/>
      <c r="H26" s="11"/>
    </row>
    <row r="27" spans="1:8" ht="12.75">
      <c r="A27" s="7"/>
      <c r="B27" s="7"/>
      <c r="C27" s="13"/>
      <c r="D27" s="11"/>
      <c r="E27" s="11"/>
      <c r="F27" s="11"/>
      <c r="G27" s="11"/>
      <c r="H27" s="11"/>
    </row>
    <row r="28" spans="1:8" ht="12.75">
      <c r="A28" s="7"/>
      <c r="B28" s="7"/>
      <c r="C28" s="7"/>
      <c r="D28" s="11"/>
      <c r="E28" s="11"/>
      <c r="F28" s="11"/>
      <c r="G28" s="11"/>
      <c r="H28" s="11"/>
    </row>
    <row r="29" spans="1:39" ht="12.75">
      <c r="A29" s="7"/>
      <c r="B29" s="7"/>
      <c r="C29" s="7"/>
      <c r="D29" s="11"/>
      <c r="E29" s="11"/>
      <c r="F29" s="11"/>
      <c r="G29" s="11"/>
      <c r="H29" s="11"/>
      <c r="AA29" t="s">
        <v>16</v>
      </c>
      <c r="AB29" s="3">
        <f>D7</f>
        <v>11400</v>
      </c>
      <c r="AC29" s="3">
        <f>AB29*$AC$7</f>
        <v>6497.999999999999</v>
      </c>
      <c r="AD29" s="3">
        <f>$AC29*AD$7</f>
        <v>2599.2</v>
      </c>
      <c r="AE29" s="3">
        <f>$AC29*AE$7</f>
        <v>2599.2</v>
      </c>
      <c r="AF29" s="3">
        <f>$AC29*AF$7</f>
        <v>1299.6</v>
      </c>
      <c r="AH29" s="5">
        <f>AD29*AH$7</f>
        <v>1039679.9999999999</v>
      </c>
      <c r="AI29" s="5">
        <f>AE29*AI$7</f>
        <v>649800</v>
      </c>
      <c r="AJ29" s="5">
        <f>AF29*AJ$7</f>
        <v>649800</v>
      </c>
      <c r="AK29" s="5">
        <f>AF29*AK$7</f>
        <v>454859.99999999994</v>
      </c>
      <c r="AM29" s="5">
        <f>SUM(AH29:AH35)+SUM(AJ29:AJ35)</f>
        <v>2990790</v>
      </c>
    </row>
    <row r="30" spans="1:39" ht="12.75">
      <c r="A30" s="7"/>
      <c r="B30" s="7"/>
      <c r="C30" s="7"/>
      <c r="D30" s="11"/>
      <c r="E30" s="11"/>
      <c r="F30" s="11"/>
      <c r="G30" s="11"/>
      <c r="H30" s="11"/>
      <c r="AB30" s="3">
        <f>D8</f>
        <v>11400</v>
      </c>
      <c r="AC30" s="3">
        <f>AB30*$AC$8</f>
        <v>4788</v>
      </c>
      <c r="AD30" s="3">
        <f>$AC30*AD$8</f>
        <v>478.8</v>
      </c>
      <c r="AE30" s="3">
        <f>$AC30*AE$8</f>
        <v>3112.2000000000003</v>
      </c>
      <c r="AF30" s="3">
        <f>$AC30*AF$8</f>
        <v>1197</v>
      </c>
      <c r="AH30" s="5">
        <f>AD30*AH$8</f>
        <v>95760</v>
      </c>
      <c r="AI30" s="5">
        <f>AE30*AI$8</f>
        <v>1089270</v>
      </c>
      <c r="AJ30" s="5">
        <f>AF30*AJ$8</f>
        <v>359100</v>
      </c>
      <c r="AK30" s="5">
        <f>AF30*AK$8</f>
        <v>538650</v>
      </c>
      <c r="AM30" s="5">
        <f>SUM(AI29:AI35)+SUM(AK29:AK35)</f>
        <v>4180950</v>
      </c>
    </row>
    <row r="31" spans="1:37" ht="12.75">
      <c r="A31" s="7"/>
      <c r="B31" s="7"/>
      <c r="C31" s="7"/>
      <c r="D31" s="7"/>
      <c r="E31" s="7"/>
      <c r="F31" s="7"/>
      <c r="G31" s="7"/>
      <c r="H31" s="7"/>
      <c r="AB31" s="3">
        <f>D9</f>
        <v>5700</v>
      </c>
      <c r="AC31" s="3">
        <f>AB31*$AC$9</f>
        <v>3762</v>
      </c>
      <c r="AD31" s="3">
        <f>$AC31*AD$9</f>
        <v>564.3</v>
      </c>
      <c r="AE31" s="3">
        <f>$AC31*AE$9</f>
        <v>1504.8000000000002</v>
      </c>
      <c r="AF31" s="3">
        <f>$AC31*AF$9</f>
        <v>1692.9</v>
      </c>
      <c r="AH31" s="5">
        <f>AD31*AH$9</f>
        <v>169290</v>
      </c>
      <c r="AI31" s="5">
        <f>AE31*AI$9</f>
        <v>601920.0000000001</v>
      </c>
      <c r="AJ31" s="5">
        <f>AF31*AJ$9</f>
        <v>677160</v>
      </c>
      <c r="AK31" s="5">
        <f>AF31*AK$9</f>
        <v>846450</v>
      </c>
    </row>
    <row r="32" spans="1:32" ht="12.75">
      <c r="A32" s="12"/>
      <c r="B32" s="7"/>
      <c r="C32" s="7"/>
      <c r="D32" s="9"/>
      <c r="E32" s="9"/>
      <c r="F32" s="9"/>
      <c r="G32" s="9"/>
      <c r="H32" s="9"/>
      <c r="AD32" s="3"/>
      <c r="AE32" s="3"/>
      <c r="AF32" s="3"/>
    </row>
    <row r="33" spans="1:37" ht="12.75">
      <c r="A33" s="7"/>
      <c r="B33" s="7"/>
      <c r="C33" s="7"/>
      <c r="D33" s="7"/>
      <c r="E33" s="7"/>
      <c r="F33" s="7"/>
      <c r="G33" s="7"/>
      <c r="H33" s="7"/>
      <c r="AB33" s="3">
        <f>D11</f>
        <v>0</v>
      </c>
      <c r="AC33" s="3">
        <f>AB33*$AC$11</f>
        <v>0</v>
      </c>
      <c r="AD33" s="3">
        <f>$AC33*AD$11</f>
        <v>0</v>
      </c>
      <c r="AE33" s="3">
        <f>$AC33*AE$11</f>
        <v>0</v>
      </c>
      <c r="AF33" s="3">
        <f>$AC33*AF$11</f>
        <v>0</v>
      </c>
      <c r="AH33" s="5">
        <f>AD33*AH$11</f>
        <v>0</v>
      </c>
      <c r="AI33" s="5">
        <f>AE33*AI$11</f>
        <v>0</v>
      </c>
      <c r="AJ33" s="5">
        <f>AF33*AJ$11</f>
        <v>0</v>
      </c>
      <c r="AK33" s="5">
        <f>AF33*AK$11</f>
        <v>0</v>
      </c>
    </row>
    <row r="34" spans="1:37" ht="12.75">
      <c r="A34" s="7"/>
      <c r="B34" s="7"/>
      <c r="C34" s="7"/>
      <c r="D34" s="11"/>
      <c r="E34" s="11"/>
      <c r="F34" s="11"/>
      <c r="G34" s="11"/>
      <c r="H34" s="11"/>
      <c r="AB34" s="3">
        <f>D12</f>
        <v>0</v>
      </c>
      <c r="AC34" s="3">
        <f>AB34*$AC$12</f>
        <v>0</v>
      </c>
      <c r="AD34" s="3">
        <f>$AC34*AD$12</f>
        <v>0</v>
      </c>
      <c r="AE34" s="3">
        <f>$AC34*AE$12</f>
        <v>0</v>
      </c>
      <c r="AF34" s="3">
        <f>$AC34*AF$12</f>
        <v>0</v>
      </c>
      <c r="AH34" s="5">
        <f>AD34*AH$12</f>
        <v>0</v>
      </c>
      <c r="AI34" s="5">
        <f>AE34*AI$12</f>
        <v>0</v>
      </c>
      <c r="AJ34" s="5">
        <f>AF34*AJ$12</f>
        <v>0</v>
      </c>
      <c r="AK34" s="5">
        <f>AF34*AK$12</f>
        <v>0</v>
      </c>
    </row>
    <row r="35" spans="1:37" ht="12.75">
      <c r="A35" s="7"/>
      <c r="B35" s="7"/>
      <c r="C35" s="13"/>
      <c r="D35" s="11"/>
      <c r="E35" s="11"/>
      <c r="F35" s="11"/>
      <c r="G35" s="11"/>
      <c r="H35" s="11"/>
      <c r="AB35" s="3">
        <f>D13</f>
        <v>0</v>
      </c>
      <c r="AC35" s="3">
        <f>AB35*$AC$13</f>
        <v>0</v>
      </c>
      <c r="AD35" s="3">
        <f>$AC35*AD$13</f>
        <v>0</v>
      </c>
      <c r="AE35" s="3">
        <f>$AC35*AE$13</f>
        <v>0</v>
      </c>
      <c r="AF35" s="3">
        <f>$AC35*AF$13</f>
        <v>0</v>
      </c>
      <c r="AH35" s="5">
        <f>AD35*AH$13</f>
        <v>0</v>
      </c>
      <c r="AI35" s="5">
        <f>AE35*AI$13</f>
        <v>0</v>
      </c>
      <c r="AJ35" s="5">
        <f>AF35*AJ$13</f>
        <v>0</v>
      </c>
      <c r="AK35" s="5">
        <f>AF35*AK$13</f>
        <v>0</v>
      </c>
    </row>
    <row r="36" spans="1:8" ht="12.75">
      <c r="A36" s="7"/>
      <c r="B36" s="7"/>
      <c r="C36" s="13"/>
      <c r="D36" s="11"/>
      <c r="E36" s="11"/>
      <c r="F36" s="11"/>
      <c r="G36" s="11"/>
      <c r="H36" s="11"/>
    </row>
    <row r="37" spans="1:32" ht="12.75">
      <c r="A37" s="7"/>
      <c r="B37" s="7"/>
      <c r="C37" s="13"/>
      <c r="D37" s="11"/>
      <c r="E37" s="11"/>
      <c r="F37" s="11"/>
      <c r="G37" s="11"/>
      <c r="H37" s="11"/>
      <c r="AD37" s="3">
        <f>SUM(AD29:AD35)</f>
        <v>3642.3</v>
      </c>
      <c r="AE37" s="3">
        <f>SUM(AE29:AE35)</f>
        <v>7216.2</v>
      </c>
      <c r="AF37" s="3">
        <f>SUM(AF29:AF35)</f>
        <v>4189.5</v>
      </c>
    </row>
    <row r="38" spans="1:8" ht="12.75">
      <c r="A38" s="7"/>
      <c r="B38" s="7"/>
      <c r="C38" s="13"/>
      <c r="D38" s="11"/>
      <c r="E38" s="11"/>
      <c r="F38" s="11"/>
      <c r="G38" s="11"/>
      <c r="H38" s="11"/>
    </row>
    <row r="39" spans="1:8" ht="12.75">
      <c r="A39" s="7"/>
      <c r="B39" s="7"/>
      <c r="C39" s="7"/>
      <c r="D39" s="11"/>
      <c r="E39" s="11"/>
      <c r="F39" s="11"/>
      <c r="G39" s="11"/>
      <c r="H39" s="11"/>
    </row>
    <row r="40" spans="1:8" ht="12.75">
      <c r="A40" s="7"/>
      <c r="B40" s="7"/>
      <c r="C40" s="7"/>
      <c r="D40" s="11"/>
      <c r="E40" s="11"/>
      <c r="F40" s="11"/>
      <c r="G40" s="11"/>
      <c r="H40" s="11"/>
    </row>
    <row r="41" spans="1:39" ht="12.75">
      <c r="A41" s="7"/>
      <c r="B41" s="7"/>
      <c r="C41" s="7"/>
      <c r="D41" s="11"/>
      <c r="E41" s="11"/>
      <c r="F41" s="11"/>
      <c r="G41" s="11"/>
      <c r="H41" s="11"/>
      <c r="AA41" t="s">
        <v>17</v>
      </c>
      <c r="AB41" s="3">
        <f>E7</f>
        <v>3642.3</v>
      </c>
      <c r="AC41" s="3">
        <f>AB41*$AC$7</f>
        <v>2076.111</v>
      </c>
      <c r="AD41" s="3">
        <f>$AC41*AD$7</f>
        <v>830.4444</v>
      </c>
      <c r="AE41" s="3">
        <f>$AC41*AE$7</f>
        <v>830.4444</v>
      </c>
      <c r="AF41" s="3">
        <f>$AC41*AF$7</f>
        <v>415.2222</v>
      </c>
      <c r="AH41" s="5">
        <f>AD41*AH$7</f>
        <v>332177.76</v>
      </c>
      <c r="AI41" s="5">
        <f>AE41*AI$7</f>
        <v>207611.1</v>
      </c>
      <c r="AJ41" s="5">
        <f>AF41*AJ$7</f>
        <v>207611.1</v>
      </c>
      <c r="AK41" s="5">
        <f>AF41*AK$7</f>
        <v>145327.77</v>
      </c>
      <c r="AM41" s="5">
        <f>SUM(AH41:AH47)+SUM(AJ41:AJ47)</f>
        <v>1449855.99</v>
      </c>
    </row>
    <row r="42" spans="1:39" ht="12.75">
      <c r="A42" s="7"/>
      <c r="B42" s="7"/>
      <c r="C42" s="7"/>
      <c r="D42" s="7"/>
      <c r="E42" s="7"/>
      <c r="F42" s="7"/>
      <c r="G42" s="7"/>
      <c r="H42" s="7"/>
      <c r="AB42" s="3">
        <f>E8</f>
        <v>7216.2</v>
      </c>
      <c r="AC42" s="3">
        <f>AB42*$AC$8</f>
        <v>3030.8039999999996</v>
      </c>
      <c r="AD42" s="3">
        <f>$AC42*AD$8</f>
        <v>303.0804</v>
      </c>
      <c r="AE42" s="3">
        <f>$AC42*AE$8</f>
        <v>1970.0225999999998</v>
      </c>
      <c r="AF42" s="3">
        <f>$AC42*AF$8</f>
        <v>757.7009999999999</v>
      </c>
      <c r="AH42" s="5">
        <f>AD42*AH$8</f>
        <v>60616.08</v>
      </c>
      <c r="AI42" s="5">
        <f>AE42*AI$8</f>
        <v>689507.9099999999</v>
      </c>
      <c r="AJ42" s="5">
        <f>AF42*AJ$8</f>
        <v>227310.29999999996</v>
      </c>
      <c r="AK42" s="5">
        <f>AF42*AK$8</f>
        <v>340965.44999999995</v>
      </c>
      <c r="AM42" s="5">
        <f>SUM(AI41:AI47)+SUM(AK41:AK47)</f>
        <v>2447964.1799999997</v>
      </c>
    </row>
    <row r="43" spans="1:37" ht="12.75">
      <c r="A43" s="12"/>
      <c r="B43" s="7"/>
      <c r="C43" s="7"/>
      <c r="D43" s="9"/>
      <c r="E43" s="9"/>
      <c r="F43" s="9"/>
      <c r="G43" s="9"/>
      <c r="H43" s="9"/>
      <c r="AB43" s="3">
        <f>E9</f>
        <v>4189.5</v>
      </c>
      <c r="AC43" s="3">
        <f>AB43*$AC$9</f>
        <v>2765.07</v>
      </c>
      <c r="AD43" s="3">
        <f>$AC43*AD$9</f>
        <v>414.76050000000004</v>
      </c>
      <c r="AE43" s="3">
        <f>$AC43*AE$9</f>
        <v>1106.028</v>
      </c>
      <c r="AF43" s="3">
        <f>$AC43*AF$9</f>
        <v>1244.2815</v>
      </c>
      <c r="AH43" s="5">
        <f>AD43*AH$9</f>
        <v>124428.15000000001</v>
      </c>
      <c r="AI43" s="5">
        <f>AE43*AI$9</f>
        <v>442411.2</v>
      </c>
      <c r="AJ43" s="5">
        <f>AF43*AJ$9</f>
        <v>497712.60000000003</v>
      </c>
      <c r="AK43" s="5">
        <f>AF43*AK$9</f>
        <v>622140.75</v>
      </c>
    </row>
    <row r="44" spans="1:32" ht="12.75">
      <c r="A44" s="7"/>
      <c r="B44" s="7"/>
      <c r="C44" s="7"/>
      <c r="D44" s="7"/>
      <c r="E44" s="7"/>
      <c r="F44" s="7"/>
      <c r="G44" s="7"/>
      <c r="H44" s="7"/>
      <c r="AD44" s="3"/>
      <c r="AE44" s="3"/>
      <c r="AF44" s="3"/>
    </row>
    <row r="45" spans="1:37" ht="12.75">
      <c r="A45" s="7"/>
      <c r="B45" s="7"/>
      <c r="C45" s="7"/>
      <c r="D45" s="11"/>
      <c r="E45" s="11"/>
      <c r="F45" s="11"/>
      <c r="G45" s="11"/>
      <c r="H45" s="11"/>
      <c r="AB45" s="3">
        <f>E11</f>
        <v>0</v>
      </c>
      <c r="AC45" s="3">
        <f>AB45*$AC$11</f>
        <v>0</v>
      </c>
      <c r="AD45" s="3">
        <f>$AC45*AD$11</f>
        <v>0</v>
      </c>
      <c r="AE45" s="3">
        <f>$AC45*AE$11</f>
        <v>0</v>
      </c>
      <c r="AF45" s="3">
        <f>$AC45*AF$11</f>
        <v>0</v>
      </c>
      <c r="AH45" s="5">
        <f>AD45*AH$11</f>
        <v>0</v>
      </c>
      <c r="AI45" s="5">
        <f>AE45*AI$11</f>
        <v>0</v>
      </c>
      <c r="AJ45" s="5">
        <f>AF45*AJ$11</f>
        <v>0</v>
      </c>
      <c r="AK45" s="5">
        <f>AF45*AK$11</f>
        <v>0</v>
      </c>
    </row>
    <row r="46" spans="1:37" ht="12.75">
      <c r="A46" s="7"/>
      <c r="B46" s="7"/>
      <c r="C46" s="13"/>
      <c r="D46" s="11"/>
      <c r="E46" s="11"/>
      <c r="F46" s="11"/>
      <c r="G46" s="11"/>
      <c r="H46" s="11"/>
      <c r="AB46" s="3">
        <f>E12</f>
        <v>0</v>
      </c>
      <c r="AC46" s="3">
        <f>AB46*$AC$12</f>
        <v>0</v>
      </c>
      <c r="AD46" s="3">
        <f>$AC46*AD$12</f>
        <v>0</v>
      </c>
      <c r="AE46" s="3">
        <f>$AC46*AE$12</f>
        <v>0</v>
      </c>
      <c r="AF46" s="3">
        <f>$AC46*AF$12</f>
        <v>0</v>
      </c>
      <c r="AH46" s="5">
        <f>AD46*AH$12</f>
        <v>0</v>
      </c>
      <c r="AI46" s="5">
        <f>AE46*AI$12</f>
        <v>0</v>
      </c>
      <c r="AJ46" s="5">
        <f>AF46*AJ$12</f>
        <v>0</v>
      </c>
      <c r="AK46" s="5">
        <f>AF46*AK$12</f>
        <v>0</v>
      </c>
    </row>
    <row r="47" spans="1:37" ht="12.75">
      <c r="A47" s="7"/>
      <c r="B47" s="7"/>
      <c r="C47" s="13"/>
      <c r="D47" s="11"/>
      <c r="E47" s="11"/>
      <c r="F47" s="11"/>
      <c r="G47" s="11"/>
      <c r="H47" s="11"/>
      <c r="AB47" s="3">
        <f>E13</f>
        <v>0</v>
      </c>
      <c r="AC47" s="3">
        <f>AB47*$AC$13</f>
        <v>0</v>
      </c>
      <c r="AD47" s="3">
        <f>$AC47*AD$13</f>
        <v>0</v>
      </c>
      <c r="AE47" s="3">
        <f>$AC47*AE$13</f>
        <v>0</v>
      </c>
      <c r="AF47" s="3">
        <f>$AC47*AF$13</f>
        <v>0</v>
      </c>
      <c r="AH47" s="5">
        <f>AD47*AH$13</f>
        <v>0</v>
      </c>
      <c r="AI47" s="5">
        <f>AE47*AI$13</f>
        <v>0</v>
      </c>
      <c r="AJ47" s="5">
        <f>AF47*AJ$13</f>
        <v>0</v>
      </c>
      <c r="AK47" s="5">
        <f>AF47*AK$13</f>
        <v>0</v>
      </c>
    </row>
    <row r="48" spans="1:8" ht="12.75">
      <c r="A48" s="7"/>
      <c r="B48" s="7"/>
      <c r="C48" s="13"/>
      <c r="D48" s="11"/>
      <c r="E48" s="11"/>
      <c r="F48" s="11"/>
      <c r="G48" s="11"/>
      <c r="H48" s="11"/>
    </row>
    <row r="49" spans="1:32" ht="12.75">
      <c r="A49" s="7"/>
      <c r="B49" s="7"/>
      <c r="C49" s="13"/>
      <c r="D49" s="11"/>
      <c r="E49" s="11"/>
      <c r="F49" s="11"/>
      <c r="G49" s="11"/>
      <c r="H49" s="11"/>
      <c r="AD49" s="3">
        <f>SUM(AD41:AD47)</f>
        <v>1548.2853</v>
      </c>
      <c r="AE49" s="3">
        <f>SUM(AE41:AE47)</f>
        <v>3906.495</v>
      </c>
      <c r="AF49" s="3">
        <f>SUM(AF41:AF47)</f>
        <v>2417.2047000000002</v>
      </c>
    </row>
    <row r="50" spans="1:8" ht="12.75">
      <c r="A50" s="7"/>
      <c r="B50" s="7"/>
      <c r="C50" s="7"/>
      <c r="D50" s="11"/>
      <c r="E50" s="11"/>
      <c r="F50" s="11"/>
      <c r="G50" s="11"/>
      <c r="H50" s="11"/>
    </row>
    <row r="51" spans="1:8" ht="12.75">
      <c r="A51" s="7"/>
      <c r="B51" s="7"/>
      <c r="C51" s="7"/>
      <c r="D51" s="11"/>
      <c r="E51" s="11"/>
      <c r="F51" s="11"/>
      <c r="G51" s="11"/>
      <c r="H51" s="11"/>
    </row>
    <row r="52" spans="1:8" ht="12.75">
      <c r="A52" s="7"/>
      <c r="B52" s="7"/>
      <c r="C52" s="7"/>
      <c r="D52" s="11"/>
      <c r="E52" s="11"/>
      <c r="F52" s="11"/>
      <c r="G52" s="11"/>
      <c r="H52" s="11"/>
    </row>
    <row r="53" spans="27:39" ht="12.75">
      <c r="AA53" t="s">
        <v>18</v>
      </c>
      <c r="AB53" s="3">
        <f>F7</f>
        <v>1548.2853</v>
      </c>
      <c r="AC53" s="3">
        <f>AB53*$AC$7</f>
        <v>882.522621</v>
      </c>
      <c r="AD53" s="3">
        <f>$AC53*AD$7</f>
        <v>353.0090484</v>
      </c>
      <c r="AE53" s="3">
        <f>$AC53*AE$7</f>
        <v>353.0090484</v>
      </c>
      <c r="AF53" s="3">
        <f>$AC53*AF$7</f>
        <v>176.5045242</v>
      </c>
      <c r="AH53" s="5">
        <f>AD53*AH$7</f>
        <v>141203.61935999998</v>
      </c>
      <c r="AI53" s="5">
        <f>AE53*AI$7</f>
        <v>88252.26209999999</v>
      </c>
      <c r="AJ53" s="5">
        <f>AF53*AJ$7</f>
        <v>88252.26209999999</v>
      </c>
      <c r="AK53" s="5">
        <f>AF53*AK$7</f>
        <v>61776.58347</v>
      </c>
      <c r="AM53" s="5">
        <f>SUM(AH53:AH59)+SUM(AJ53:AJ59)</f>
        <v>744279.92991</v>
      </c>
    </row>
    <row r="54" spans="28:39" ht="12.75">
      <c r="AB54" s="3">
        <f>F8</f>
        <v>3906.495</v>
      </c>
      <c r="AC54" s="3">
        <f>AB54*$AC$8</f>
        <v>1640.7278999999999</v>
      </c>
      <c r="AD54" s="3">
        <f>$AC54*AD$8</f>
        <v>164.07279</v>
      </c>
      <c r="AE54" s="3">
        <f>$AC54*AE$8</f>
        <v>1066.473135</v>
      </c>
      <c r="AF54" s="3">
        <f>$AC54*AF$8</f>
        <v>410.18197499999997</v>
      </c>
      <c r="AH54" s="5">
        <f>AD54*AH$8</f>
        <v>32814.558</v>
      </c>
      <c r="AI54" s="5">
        <f>AE54*AI$8</f>
        <v>373265.59725</v>
      </c>
      <c r="AJ54" s="5">
        <f>AF54*AJ$8</f>
        <v>123054.59249999998</v>
      </c>
      <c r="AK54" s="5">
        <f>AF54*AK$8</f>
        <v>184581.88874999998</v>
      </c>
      <c r="AM54" s="5">
        <f>SUM(AI53:AI59)+SUM(AK53:AK59)</f>
        <v>1322088.04584</v>
      </c>
    </row>
    <row r="55" spans="28:37" ht="12.75">
      <c r="AB55" s="3">
        <f>F9</f>
        <v>2417.2047000000002</v>
      </c>
      <c r="AC55" s="3">
        <f>AB55*$AC$9</f>
        <v>1595.3551020000002</v>
      </c>
      <c r="AD55" s="3">
        <f>$AC55*AD$9</f>
        <v>239.30326530000002</v>
      </c>
      <c r="AE55" s="3">
        <f>$AC55*AE$9</f>
        <v>638.1420408000001</v>
      </c>
      <c r="AF55" s="3">
        <f>$AC55*AF$9</f>
        <v>717.9097959000001</v>
      </c>
      <c r="AH55" s="5">
        <f>AD55*AH$9</f>
        <v>71790.97959</v>
      </c>
      <c r="AI55" s="5">
        <f>AE55*AI$9</f>
        <v>255256.81632000004</v>
      </c>
      <c r="AJ55" s="5">
        <f>AF55*AJ$9</f>
        <v>287163.91836</v>
      </c>
      <c r="AK55" s="5">
        <f>AF55*AK$9</f>
        <v>358954.89795</v>
      </c>
    </row>
    <row r="56" spans="30:32" ht="12.75">
      <c r="AD56" s="3"/>
      <c r="AE56" s="3"/>
      <c r="AF56" s="3"/>
    </row>
    <row r="57" spans="28:37" ht="12.75">
      <c r="AB57" s="3">
        <f>F11</f>
        <v>0</v>
      </c>
      <c r="AC57" s="3">
        <f>AB57*$AC$11</f>
        <v>0</v>
      </c>
      <c r="AD57" s="3">
        <f>$AC57*AD$11</f>
        <v>0</v>
      </c>
      <c r="AE57" s="3">
        <f>$AC57*AE$11</f>
        <v>0</v>
      </c>
      <c r="AF57" s="3">
        <f>$AC57*AF$11</f>
        <v>0</v>
      </c>
      <c r="AH57" s="5">
        <f>AD57*AH$11</f>
        <v>0</v>
      </c>
      <c r="AI57" s="5">
        <f>AE57*AI$11</f>
        <v>0</v>
      </c>
      <c r="AJ57" s="5">
        <f>AF57*AJ$11</f>
        <v>0</v>
      </c>
      <c r="AK57" s="5">
        <f>AF57*AK$11</f>
        <v>0</v>
      </c>
    </row>
    <row r="58" spans="28:37" ht="12.75">
      <c r="AB58" s="3">
        <f>F12</f>
        <v>0</v>
      </c>
      <c r="AC58" s="3">
        <f>AB58*$AC$12</f>
        <v>0</v>
      </c>
      <c r="AD58" s="3">
        <f>$AC58*AD$12</f>
        <v>0</v>
      </c>
      <c r="AE58" s="3">
        <f>$AC58*AE$12</f>
        <v>0</v>
      </c>
      <c r="AF58" s="3">
        <f>$AC58*AF$12</f>
        <v>0</v>
      </c>
      <c r="AH58" s="5">
        <f>AD58*AH$12</f>
        <v>0</v>
      </c>
      <c r="AI58" s="5">
        <f>AE58*AI$12</f>
        <v>0</v>
      </c>
      <c r="AJ58" s="5">
        <f>AF58*AJ$12</f>
        <v>0</v>
      </c>
      <c r="AK58" s="5">
        <f>AF58*AK$12</f>
        <v>0</v>
      </c>
    </row>
    <row r="59" spans="28:37" ht="12.75">
      <c r="AB59" s="3">
        <f>F13</f>
        <v>0</v>
      </c>
      <c r="AC59" s="3">
        <f>AB59*$AC$13</f>
        <v>0</v>
      </c>
      <c r="AD59" s="3">
        <f>$AC59*AD$13</f>
        <v>0</v>
      </c>
      <c r="AE59" s="3">
        <f>$AC59*AE$13</f>
        <v>0</v>
      </c>
      <c r="AF59" s="3">
        <f>$AC59*AF$13</f>
        <v>0</v>
      </c>
      <c r="AH59" s="5">
        <f>AD59*AH$13</f>
        <v>0</v>
      </c>
      <c r="AI59" s="5">
        <f>AE59*AI$13</f>
        <v>0</v>
      </c>
      <c r="AJ59" s="5">
        <f>AF59*AJ$13</f>
        <v>0</v>
      </c>
      <c r="AK59" s="5">
        <f>AF59*AK$13</f>
        <v>0</v>
      </c>
    </row>
    <row r="61" spans="30:32" ht="12.75">
      <c r="AD61" s="3">
        <f>SUM(AD53:AD59)</f>
        <v>756.3851037</v>
      </c>
      <c r="AE61" s="3">
        <f>SUM(AE53:AE59)</f>
        <v>2057.6242242</v>
      </c>
      <c r="AF61" s="3">
        <f>SUM(AF53:AF59)</f>
        <v>1304.5962951000001</v>
      </c>
    </row>
    <row r="65" spans="27:39" ht="12.75">
      <c r="AA65" t="s">
        <v>19</v>
      </c>
      <c r="AB65" s="3">
        <f>G7</f>
        <v>756.3851037</v>
      </c>
      <c r="AC65" s="3">
        <f>AB65*$AC$7</f>
        <v>431.13950910899996</v>
      </c>
      <c r="AD65" s="3">
        <f>$AC65*AD$7</f>
        <v>172.4558036436</v>
      </c>
      <c r="AE65" s="3">
        <f>$AC65*AE$7</f>
        <v>172.4558036436</v>
      </c>
      <c r="AF65" s="3">
        <f>$AC65*AF$7</f>
        <v>86.2279018218</v>
      </c>
      <c r="AH65" s="5">
        <f>AD65*AH$7</f>
        <v>68982.32145744</v>
      </c>
      <c r="AI65" s="5">
        <f>AE65*AI$7</f>
        <v>43113.9509109</v>
      </c>
      <c r="AJ65" s="5">
        <f>AF65*AJ$7</f>
        <v>43113.9509109</v>
      </c>
      <c r="AK65" s="5">
        <f>AF65*AK$7</f>
        <v>30179.76563763</v>
      </c>
      <c r="AM65" s="5">
        <f>SUM(AH65:AH71)+SUM(AJ65:AJ71)</f>
        <v>387928.02873627003</v>
      </c>
    </row>
    <row r="66" spans="28:39" ht="12.75">
      <c r="AB66" s="3">
        <f>G8</f>
        <v>2057.6242242</v>
      </c>
      <c r="AC66" s="3">
        <f>AB66*$AC$8</f>
        <v>864.2021741639999</v>
      </c>
      <c r="AD66" s="3">
        <f>$AC66*AD$8</f>
        <v>86.42021741639999</v>
      </c>
      <c r="AE66" s="3">
        <f>$AC66*AE$8</f>
        <v>561.7314132065999</v>
      </c>
      <c r="AF66" s="3">
        <f>$AC66*AF$8</f>
        <v>216.05054354099997</v>
      </c>
      <c r="AH66" s="5">
        <f>AD66*AH$8</f>
        <v>17284.04348328</v>
      </c>
      <c r="AI66" s="5">
        <f>AE66*AI$8</f>
        <v>196605.99462230995</v>
      </c>
      <c r="AJ66" s="5">
        <f>AF66*AJ$8</f>
        <v>64815.16306229999</v>
      </c>
      <c r="AK66" s="5">
        <f>AF66*AK$8</f>
        <v>97222.74459344998</v>
      </c>
      <c r="AM66" s="5">
        <f>SUM(AI65:AI71)+SUM(AK65:AK71)</f>
        <v>698620.3743492</v>
      </c>
    </row>
    <row r="67" spans="28:37" ht="12.75">
      <c r="AB67" s="3">
        <f>G9</f>
        <v>1304.5962951000001</v>
      </c>
      <c r="AC67" s="3">
        <f>AB67*$AC$9</f>
        <v>861.0335547660002</v>
      </c>
      <c r="AD67" s="3">
        <f>$AC67*AD$9</f>
        <v>129.15503321490002</v>
      </c>
      <c r="AE67" s="3">
        <f>$AC67*AE$9</f>
        <v>344.4134219064001</v>
      </c>
      <c r="AF67" s="3">
        <f>$AC67*AF$9</f>
        <v>387.4650996447001</v>
      </c>
      <c r="AH67" s="5">
        <f>AD67*AH$9</f>
        <v>38746.50996447</v>
      </c>
      <c r="AI67" s="5">
        <f>AE67*AI$9</f>
        <v>137765.36876256004</v>
      </c>
      <c r="AJ67" s="5">
        <f>AF67*AJ$9</f>
        <v>154986.03985788004</v>
      </c>
      <c r="AK67" s="5">
        <f>AF67*AK$9</f>
        <v>193732.54982235006</v>
      </c>
    </row>
    <row r="68" spans="30:32" ht="12.75">
      <c r="AD68" s="3"/>
      <c r="AE68" s="3"/>
      <c r="AF68" s="3"/>
    </row>
    <row r="69" spans="28:37" ht="12.75">
      <c r="AB69" s="3">
        <f>G11</f>
        <v>0</v>
      </c>
      <c r="AC69" s="3">
        <f>AB69*$AC$11</f>
        <v>0</v>
      </c>
      <c r="AD69" s="3">
        <f>$AC69*AD$11</f>
        <v>0</v>
      </c>
      <c r="AE69" s="3">
        <f>$AC69*AE$11</f>
        <v>0</v>
      </c>
      <c r="AF69" s="3">
        <f>$AC69*AF$11</f>
        <v>0</v>
      </c>
      <c r="AH69" s="5">
        <f>AD69*AH$11</f>
        <v>0</v>
      </c>
      <c r="AI69" s="5">
        <f>AE69*AI$11</f>
        <v>0</v>
      </c>
      <c r="AJ69" s="5">
        <f>AF69*AJ$11</f>
        <v>0</v>
      </c>
      <c r="AK69" s="5">
        <f>AF69*AK$11</f>
        <v>0</v>
      </c>
    </row>
    <row r="70" spans="28:37" ht="12.75">
      <c r="AB70" s="3">
        <f>G12</f>
        <v>0</v>
      </c>
      <c r="AC70" s="3">
        <f>AB70*$AC$12</f>
        <v>0</v>
      </c>
      <c r="AD70" s="3">
        <f>$AC70*AD$12</f>
        <v>0</v>
      </c>
      <c r="AE70" s="3">
        <f>$AC70*AE$12</f>
        <v>0</v>
      </c>
      <c r="AF70" s="3">
        <f>$AC70*AF$12</f>
        <v>0</v>
      </c>
      <c r="AH70" s="5">
        <f>AD70*AH$12</f>
        <v>0</v>
      </c>
      <c r="AI70" s="5">
        <f>AE70*AI$12</f>
        <v>0</v>
      </c>
      <c r="AJ70" s="5">
        <f>AF70*AJ$12</f>
        <v>0</v>
      </c>
      <c r="AK70" s="5">
        <f>AF70*AK$12</f>
        <v>0</v>
      </c>
    </row>
    <row r="71" spans="28:37" ht="12.75">
      <c r="AB71" s="3">
        <f>G13</f>
        <v>0</v>
      </c>
      <c r="AC71" s="3">
        <f>AB71*$AC$13</f>
        <v>0</v>
      </c>
      <c r="AD71" s="3">
        <f>$AC71*AD$13</f>
        <v>0</v>
      </c>
      <c r="AE71" s="3">
        <f>$AC71*AE$13</f>
        <v>0</v>
      </c>
      <c r="AF71" s="3">
        <f>$AC71*AF$13</f>
        <v>0</v>
      </c>
      <c r="AH71" s="5">
        <f>AD71*AH$13</f>
        <v>0</v>
      </c>
      <c r="AI71" s="5">
        <f>AE71*AI$13</f>
        <v>0</v>
      </c>
      <c r="AJ71" s="5">
        <f>AF71*AJ$13</f>
        <v>0</v>
      </c>
      <c r="AK71" s="5">
        <f>AF71*AK$13</f>
        <v>0</v>
      </c>
    </row>
    <row r="73" spans="30:32" ht="12.75">
      <c r="AD73" s="3">
        <f>SUM(AD65:AD71)</f>
        <v>388.0310542749</v>
      </c>
      <c r="AE73" s="3">
        <f>SUM(AE65:AE71)</f>
        <v>1078.6006387566</v>
      </c>
      <c r="AF73" s="3">
        <f>SUM(AF65:AF71)</f>
        <v>689.7435450075001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Hillstrom</dc:creator>
  <cp:keywords/>
  <dc:description/>
  <cp:lastModifiedBy>Kevin Hillstrom</cp:lastModifiedBy>
  <cp:lastPrinted>2006-11-13T05:38:51Z</cp:lastPrinted>
  <dcterms:created xsi:type="dcterms:W3CDTF">2006-11-03T17:58:16Z</dcterms:created>
  <dcterms:modified xsi:type="dcterms:W3CDTF">2007-01-24T04:33:30Z</dcterms:modified>
  <cp:category/>
  <cp:version/>
  <cp:contentType/>
  <cp:contentStatus/>
  <cp:revision>1</cp:revision>
</cp:coreProperties>
</file>