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evin\MineThatData Documents\"/>
    </mc:Choice>
  </mc:AlternateContent>
  <bookViews>
    <workbookView xWindow="0" yWindow="0" windowWidth="23040" windowHeight="9408"/>
  </bookViews>
  <sheets>
    <sheet name="Hillstrom's Loyalt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2" i="1" l="1"/>
  <c r="G153" i="1"/>
  <c r="G152" i="1"/>
  <c r="G151" i="1"/>
  <c r="G150" i="1"/>
  <c r="G149" i="1"/>
  <c r="G164" i="1" s="1"/>
  <c r="G148" i="1"/>
  <c r="G163" i="1" s="1"/>
  <c r="G147" i="1"/>
  <c r="G162" i="1" s="1"/>
  <c r="G177" i="1" s="1"/>
  <c r="G192" i="1" s="1"/>
  <c r="G146" i="1"/>
  <c r="G145" i="1"/>
  <c r="G160" i="1" s="1"/>
  <c r="G175" i="1" s="1"/>
  <c r="G190" i="1" s="1"/>
  <c r="G144" i="1"/>
  <c r="G143" i="1"/>
  <c r="G158" i="1" s="1"/>
  <c r="G142" i="1"/>
  <c r="H277" i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62" i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47" i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32" i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17" i="1"/>
  <c r="H202" i="1"/>
  <c r="H187" i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E288" i="1"/>
  <c r="D288" i="1"/>
  <c r="A288" i="1"/>
  <c r="E287" i="1"/>
  <c r="D287" i="1"/>
  <c r="A287" i="1"/>
  <c r="A286" i="1"/>
  <c r="A285" i="1"/>
  <c r="A284" i="1"/>
  <c r="A283" i="1"/>
  <c r="A282" i="1"/>
  <c r="D281" i="1"/>
  <c r="A281" i="1"/>
  <c r="A280" i="1"/>
  <c r="A279" i="1"/>
  <c r="A278" i="1"/>
  <c r="A277" i="1"/>
  <c r="E273" i="1"/>
  <c r="D273" i="1"/>
  <c r="A273" i="1"/>
  <c r="E272" i="1"/>
  <c r="D272" i="1"/>
  <c r="A272" i="1"/>
  <c r="A271" i="1"/>
  <c r="A270" i="1"/>
  <c r="A269" i="1"/>
  <c r="A268" i="1"/>
  <c r="A267" i="1"/>
  <c r="D266" i="1"/>
  <c r="A266" i="1"/>
  <c r="A265" i="1"/>
  <c r="A264" i="1"/>
  <c r="A263" i="1"/>
  <c r="A262" i="1"/>
  <c r="E258" i="1"/>
  <c r="D258" i="1"/>
  <c r="A258" i="1"/>
  <c r="E257" i="1"/>
  <c r="D257" i="1"/>
  <c r="A257" i="1"/>
  <c r="A256" i="1"/>
  <c r="A255" i="1"/>
  <c r="A254" i="1"/>
  <c r="A253" i="1"/>
  <c r="A252" i="1"/>
  <c r="D251" i="1"/>
  <c r="A251" i="1"/>
  <c r="A250" i="1"/>
  <c r="A249" i="1"/>
  <c r="A248" i="1"/>
  <c r="A247" i="1"/>
  <c r="E243" i="1"/>
  <c r="D243" i="1"/>
  <c r="A243" i="1"/>
  <c r="E242" i="1"/>
  <c r="D242" i="1"/>
  <c r="A242" i="1"/>
  <c r="A241" i="1"/>
  <c r="A240" i="1"/>
  <c r="A239" i="1"/>
  <c r="A238" i="1"/>
  <c r="A237" i="1"/>
  <c r="D236" i="1"/>
  <c r="A236" i="1"/>
  <c r="A235" i="1"/>
  <c r="A234" i="1"/>
  <c r="A233" i="1"/>
  <c r="A232" i="1"/>
  <c r="E228" i="1"/>
  <c r="D228" i="1"/>
  <c r="A228" i="1"/>
  <c r="E227" i="1"/>
  <c r="D227" i="1"/>
  <c r="A227" i="1"/>
  <c r="A226" i="1"/>
  <c r="A225" i="1"/>
  <c r="A224" i="1"/>
  <c r="A223" i="1"/>
  <c r="A222" i="1"/>
  <c r="D221" i="1"/>
  <c r="A221" i="1"/>
  <c r="A220" i="1"/>
  <c r="A219" i="1"/>
  <c r="A218" i="1"/>
  <c r="H218" i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A217" i="1"/>
  <c r="E213" i="1"/>
  <c r="D213" i="1"/>
  <c r="A213" i="1"/>
  <c r="E212" i="1"/>
  <c r="D212" i="1"/>
  <c r="A212" i="1"/>
  <c r="A211" i="1"/>
  <c r="A210" i="1"/>
  <c r="A209" i="1"/>
  <c r="A208" i="1"/>
  <c r="A207" i="1"/>
  <c r="D206" i="1"/>
  <c r="A206" i="1"/>
  <c r="A205" i="1"/>
  <c r="A204" i="1"/>
  <c r="A203" i="1"/>
  <c r="H203" i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A202" i="1"/>
  <c r="E198" i="1"/>
  <c r="D198" i="1"/>
  <c r="A198" i="1"/>
  <c r="E197" i="1"/>
  <c r="D197" i="1"/>
  <c r="A197" i="1"/>
  <c r="A196" i="1"/>
  <c r="A195" i="1"/>
  <c r="A194" i="1"/>
  <c r="A193" i="1"/>
  <c r="A192" i="1"/>
  <c r="D191" i="1"/>
  <c r="A191" i="1"/>
  <c r="A190" i="1"/>
  <c r="A189" i="1"/>
  <c r="A188" i="1"/>
  <c r="A187" i="1"/>
  <c r="H172" i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E183" i="1"/>
  <c r="D183" i="1"/>
  <c r="A183" i="1"/>
  <c r="W182" i="1"/>
  <c r="W197" i="1" s="1"/>
  <c r="W212" i="1" s="1"/>
  <c r="W227" i="1" s="1"/>
  <c r="W242" i="1" s="1"/>
  <c r="W257" i="1" s="1"/>
  <c r="W272" i="1" s="1"/>
  <c r="W287" i="1" s="1"/>
  <c r="E182" i="1"/>
  <c r="D182" i="1"/>
  <c r="A182" i="1"/>
  <c r="A181" i="1"/>
  <c r="A180" i="1"/>
  <c r="A179" i="1"/>
  <c r="A178" i="1"/>
  <c r="A177" i="1"/>
  <c r="D176" i="1"/>
  <c r="A176" i="1"/>
  <c r="A175" i="1"/>
  <c r="A174" i="1"/>
  <c r="A173" i="1"/>
  <c r="A172" i="1"/>
  <c r="H157" i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E168" i="1"/>
  <c r="D168" i="1"/>
  <c r="A168" i="1"/>
  <c r="W167" i="1"/>
  <c r="G167" i="1"/>
  <c r="G182" i="1" s="1"/>
  <c r="G197" i="1" s="1"/>
  <c r="E167" i="1"/>
  <c r="D167" i="1"/>
  <c r="A167" i="1"/>
  <c r="A166" i="1"/>
  <c r="A165" i="1"/>
  <c r="A164" i="1"/>
  <c r="A163" i="1"/>
  <c r="A162" i="1"/>
  <c r="G161" i="1"/>
  <c r="D161" i="1"/>
  <c r="A161" i="1"/>
  <c r="A160" i="1"/>
  <c r="G159" i="1"/>
  <c r="A159" i="1"/>
  <c r="A158" i="1"/>
  <c r="A157" i="1"/>
  <c r="H142" i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E153" i="1"/>
  <c r="E152" i="1"/>
  <c r="D153" i="1"/>
  <c r="D152" i="1"/>
  <c r="D146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W138" i="1"/>
  <c r="W153" i="1" s="1"/>
  <c r="W168" i="1" s="1"/>
  <c r="W183" i="1" s="1"/>
  <c r="W198" i="1" s="1"/>
  <c r="W213" i="1" s="1"/>
  <c r="W228" i="1" s="1"/>
  <c r="W243" i="1" s="1"/>
  <c r="W258" i="1" s="1"/>
  <c r="W273" i="1" s="1"/>
  <c r="W288" i="1" s="1"/>
  <c r="W137" i="1"/>
  <c r="W136" i="1"/>
  <c r="W151" i="1" s="1"/>
  <c r="W135" i="1"/>
  <c r="W150" i="1" s="1"/>
  <c r="W165" i="1" s="1"/>
  <c r="W180" i="1" s="1"/>
  <c r="W195" i="1" s="1"/>
  <c r="W210" i="1" s="1"/>
  <c r="W225" i="1" s="1"/>
  <c r="W240" i="1" s="1"/>
  <c r="W255" i="1" s="1"/>
  <c r="W270" i="1" s="1"/>
  <c r="W285" i="1" s="1"/>
  <c r="W134" i="1"/>
  <c r="W149" i="1" s="1"/>
  <c r="W164" i="1" s="1"/>
  <c r="W179" i="1" s="1"/>
  <c r="W194" i="1" s="1"/>
  <c r="W209" i="1" s="1"/>
  <c r="W224" i="1" s="1"/>
  <c r="W239" i="1" s="1"/>
  <c r="W254" i="1" s="1"/>
  <c r="W269" i="1" s="1"/>
  <c r="W284" i="1" s="1"/>
  <c r="W133" i="1"/>
  <c r="W148" i="1" s="1"/>
  <c r="W163" i="1" s="1"/>
  <c r="W178" i="1" s="1"/>
  <c r="W193" i="1" s="1"/>
  <c r="W208" i="1" s="1"/>
  <c r="W223" i="1" s="1"/>
  <c r="W238" i="1" s="1"/>
  <c r="W253" i="1" s="1"/>
  <c r="W268" i="1" s="1"/>
  <c r="W283" i="1" s="1"/>
  <c r="W132" i="1"/>
  <c r="W147" i="1" s="1"/>
  <c r="W162" i="1" s="1"/>
  <c r="W177" i="1" s="1"/>
  <c r="W192" i="1" s="1"/>
  <c r="W207" i="1" s="1"/>
  <c r="W222" i="1" s="1"/>
  <c r="W237" i="1" s="1"/>
  <c r="W252" i="1" s="1"/>
  <c r="W267" i="1" s="1"/>
  <c r="W282" i="1" s="1"/>
  <c r="W131" i="1"/>
  <c r="W146" i="1" s="1"/>
  <c r="W130" i="1"/>
  <c r="W145" i="1" s="1"/>
  <c r="W129" i="1"/>
  <c r="W144" i="1" s="1"/>
  <c r="W159" i="1" s="1"/>
  <c r="W174" i="1" s="1"/>
  <c r="W189" i="1" s="1"/>
  <c r="W204" i="1" s="1"/>
  <c r="W219" i="1" s="1"/>
  <c r="W234" i="1" s="1"/>
  <c r="W249" i="1" s="1"/>
  <c r="W264" i="1" s="1"/>
  <c r="W279" i="1" s="1"/>
  <c r="W128" i="1"/>
  <c r="W143" i="1" s="1"/>
  <c r="W158" i="1" s="1"/>
  <c r="W173" i="1" s="1"/>
  <c r="W188" i="1" s="1"/>
  <c r="W203" i="1" s="1"/>
  <c r="W218" i="1" s="1"/>
  <c r="W233" i="1" s="1"/>
  <c r="W248" i="1" s="1"/>
  <c r="W263" i="1" s="1"/>
  <c r="W278" i="1" s="1"/>
  <c r="W127" i="1"/>
  <c r="W142" i="1" s="1"/>
  <c r="W157" i="1" s="1"/>
  <c r="W172" i="1" s="1"/>
  <c r="W187" i="1" s="1"/>
  <c r="W202" i="1" s="1"/>
  <c r="W217" i="1" s="1"/>
  <c r="W232" i="1" s="1"/>
  <c r="W247" i="1" s="1"/>
  <c r="W262" i="1" s="1"/>
  <c r="W277" i="1" s="1"/>
  <c r="E138" i="1"/>
  <c r="E137" i="1"/>
  <c r="D137" i="1"/>
  <c r="D138" i="1" s="1"/>
  <c r="D136" i="1"/>
  <c r="D151" i="1" s="1"/>
  <c r="D166" i="1" s="1"/>
  <c r="D181" i="1" s="1"/>
  <c r="D196" i="1" s="1"/>
  <c r="D211" i="1" s="1"/>
  <c r="D226" i="1" s="1"/>
  <c r="D241" i="1" s="1"/>
  <c r="D256" i="1" s="1"/>
  <c r="D271" i="1" s="1"/>
  <c r="D286" i="1" s="1"/>
  <c r="D135" i="1"/>
  <c r="D150" i="1" s="1"/>
  <c r="D165" i="1" s="1"/>
  <c r="D180" i="1" s="1"/>
  <c r="D195" i="1" s="1"/>
  <c r="D210" i="1" s="1"/>
  <c r="D225" i="1" s="1"/>
  <c r="D240" i="1" s="1"/>
  <c r="D255" i="1" s="1"/>
  <c r="D270" i="1" s="1"/>
  <c r="D285" i="1" s="1"/>
  <c r="D134" i="1"/>
  <c r="D149" i="1" s="1"/>
  <c r="D164" i="1" s="1"/>
  <c r="D179" i="1" s="1"/>
  <c r="D194" i="1" s="1"/>
  <c r="D209" i="1" s="1"/>
  <c r="D224" i="1" s="1"/>
  <c r="D239" i="1" s="1"/>
  <c r="D254" i="1" s="1"/>
  <c r="D269" i="1" s="1"/>
  <c r="D284" i="1" s="1"/>
  <c r="D133" i="1"/>
  <c r="D148" i="1" s="1"/>
  <c r="D163" i="1" s="1"/>
  <c r="D178" i="1" s="1"/>
  <c r="D193" i="1" s="1"/>
  <c r="D208" i="1" s="1"/>
  <c r="D223" i="1" s="1"/>
  <c r="D238" i="1" s="1"/>
  <c r="D253" i="1" s="1"/>
  <c r="D268" i="1" s="1"/>
  <c r="D283" i="1" s="1"/>
  <c r="D132" i="1"/>
  <c r="D147" i="1" s="1"/>
  <c r="D162" i="1" s="1"/>
  <c r="D177" i="1" s="1"/>
  <c r="D192" i="1" s="1"/>
  <c r="D207" i="1" s="1"/>
  <c r="D222" i="1" s="1"/>
  <c r="D237" i="1" s="1"/>
  <c r="D252" i="1" s="1"/>
  <c r="D267" i="1" s="1"/>
  <c r="D282" i="1" s="1"/>
  <c r="D131" i="1"/>
  <c r="D130" i="1"/>
  <c r="D145" i="1" s="1"/>
  <c r="D160" i="1" s="1"/>
  <c r="D175" i="1" s="1"/>
  <c r="D190" i="1" s="1"/>
  <c r="D205" i="1" s="1"/>
  <c r="D220" i="1" s="1"/>
  <c r="D235" i="1" s="1"/>
  <c r="D250" i="1" s="1"/>
  <c r="D265" i="1" s="1"/>
  <c r="D280" i="1" s="1"/>
  <c r="D129" i="1"/>
  <c r="D144" i="1" s="1"/>
  <c r="D159" i="1" s="1"/>
  <c r="D174" i="1" s="1"/>
  <c r="D189" i="1" s="1"/>
  <c r="D204" i="1" s="1"/>
  <c r="D219" i="1" s="1"/>
  <c r="D234" i="1" s="1"/>
  <c r="D249" i="1" s="1"/>
  <c r="D264" i="1" s="1"/>
  <c r="D279" i="1" s="1"/>
  <c r="D128" i="1"/>
  <c r="D143" i="1" s="1"/>
  <c r="D158" i="1" s="1"/>
  <c r="D173" i="1" s="1"/>
  <c r="D188" i="1" s="1"/>
  <c r="D203" i="1" s="1"/>
  <c r="D218" i="1" s="1"/>
  <c r="D233" i="1" s="1"/>
  <c r="D248" i="1" s="1"/>
  <c r="D263" i="1" s="1"/>
  <c r="D278" i="1" s="1"/>
  <c r="D127" i="1"/>
  <c r="D142" i="1" s="1"/>
  <c r="D157" i="1" s="1"/>
  <c r="D172" i="1" s="1"/>
  <c r="D187" i="1" s="1"/>
  <c r="D202" i="1" s="1"/>
  <c r="D217" i="1" s="1"/>
  <c r="D232" i="1" s="1"/>
  <c r="D247" i="1" s="1"/>
  <c r="D262" i="1" s="1"/>
  <c r="D277" i="1" s="1"/>
  <c r="A137" i="1"/>
  <c r="A138" i="1" s="1"/>
  <c r="A136" i="1"/>
  <c r="A135" i="1"/>
  <c r="A134" i="1"/>
  <c r="A133" i="1"/>
  <c r="A132" i="1"/>
  <c r="A131" i="1"/>
  <c r="A130" i="1"/>
  <c r="A129" i="1"/>
  <c r="A128" i="1"/>
  <c r="A127" i="1"/>
  <c r="H153" i="1" l="1"/>
  <c r="G166" i="1"/>
  <c r="W166" i="1"/>
  <c r="W181" i="1" s="1"/>
  <c r="W196" i="1" s="1"/>
  <c r="W211" i="1" s="1"/>
  <c r="W226" i="1" s="1"/>
  <c r="W241" i="1" s="1"/>
  <c r="W256" i="1" s="1"/>
  <c r="W271" i="1" s="1"/>
  <c r="W286" i="1" s="1"/>
  <c r="G165" i="1"/>
  <c r="W161" i="1"/>
  <c r="W176" i="1" s="1"/>
  <c r="W191" i="1" s="1"/>
  <c r="W206" i="1" s="1"/>
  <c r="W221" i="1" s="1"/>
  <c r="W236" i="1" s="1"/>
  <c r="W251" i="1" s="1"/>
  <c r="W266" i="1" s="1"/>
  <c r="W281" i="1" s="1"/>
  <c r="W160" i="1"/>
  <c r="W175" i="1" s="1"/>
  <c r="W190" i="1" s="1"/>
  <c r="W205" i="1" s="1"/>
  <c r="W220" i="1" s="1"/>
  <c r="W235" i="1" s="1"/>
  <c r="W250" i="1" s="1"/>
  <c r="W265" i="1" s="1"/>
  <c r="W280" i="1" s="1"/>
  <c r="G157" i="1"/>
  <c r="G168" i="1"/>
  <c r="G212" i="1"/>
  <c r="G178" i="1"/>
  <c r="G193" i="1" s="1"/>
  <c r="G176" i="1"/>
  <c r="G191" i="1" s="1"/>
  <c r="G206" i="1" s="1"/>
  <c r="G179" i="1"/>
  <c r="G194" i="1" s="1"/>
  <c r="G207" i="1"/>
  <c r="G205" i="1"/>
  <c r="G174" i="1"/>
  <c r="G189" i="1" s="1"/>
  <c r="G173" i="1"/>
  <c r="G188" i="1" s="1"/>
  <c r="I124" i="1"/>
  <c r="N137" i="1" s="1"/>
  <c r="H124" i="1"/>
  <c r="M137" i="1" s="1"/>
  <c r="G124" i="1"/>
  <c r="L137" i="1" s="1"/>
  <c r="F124" i="1"/>
  <c r="K137" i="1" s="1"/>
  <c r="E124" i="1"/>
  <c r="J137" i="1" s="1"/>
  <c r="I123" i="1"/>
  <c r="N136" i="1" s="1"/>
  <c r="N151" i="1" s="1"/>
  <c r="N166" i="1" s="1"/>
  <c r="N181" i="1" s="1"/>
  <c r="N196" i="1" s="1"/>
  <c r="N211" i="1" s="1"/>
  <c r="N226" i="1" s="1"/>
  <c r="N241" i="1" s="1"/>
  <c r="N256" i="1" s="1"/>
  <c r="N271" i="1" s="1"/>
  <c r="N286" i="1" s="1"/>
  <c r="H123" i="1"/>
  <c r="M136" i="1" s="1"/>
  <c r="M151" i="1" s="1"/>
  <c r="M166" i="1" s="1"/>
  <c r="M181" i="1" s="1"/>
  <c r="M196" i="1" s="1"/>
  <c r="M211" i="1" s="1"/>
  <c r="M226" i="1" s="1"/>
  <c r="M241" i="1" s="1"/>
  <c r="M256" i="1" s="1"/>
  <c r="M271" i="1" s="1"/>
  <c r="M286" i="1" s="1"/>
  <c r="G123" i="1"/>
  <c r="L136" i="1" s="1"/>
  <c r="L151" i="1" s="1"/>
  <c r="L166" i="1" s="1"/>
  <c r="L181" i="1" s="1"/>
  <c r="L196" i="1" s="1"/>
  <c r="L211" i="1" s="1"/>
  <c r="L226" i="1" s="1"/>
  <c r="L241" i="1" s="1"/>
  <c r="L256" i="1" s="1"/>
  <c r="L271" i="1" s="1"/>
  <c r="L286" i="1" s="1"/>
  <c r="F123" i="1"/>
  <c r="K136" i="1" s="1"/>
  <c r="K151" i="1" s="1"/>
  <c r="K166" i="1" s="1"/>
  <c r="K181" i="1" s="1"/>
  <c r="K196" i="1" s="1"/>
  <c r="K211" i="1" s="1"/>
  <c r="K226" i="1" s="1"/>
  <c r="K241" i="1" s="1"/>
  <c r="K256" i="1" s="1"/>
  <c r="K271" i="1" s="1"/>
  <c r="K286" i="1" s="1"/>
  <c r="E123" i="1"/>
  <c r="J136" i="1" s="1"/>
  <c r="J151" i="1" s="1"/>
  <c r="J166" i="1" s="1"/>
  <c r="J181" i="1" s="1"/>
  <c r="J196" i="1" s="1"/>
  <c r="J211" i="1" s="1"/>
  <c r="J226" i="1" s="1"/>
  <c r="J241" i="1" s="1"/>
  <c r="J256" i="1" s="1"/>
  <c r="J271" i="1" s="1"/>
  <c r="J286" i="1" s="1"/>
  <c r="I122" i="1"/>
  <c r="N135" i="1" s="1"/>
  <c r="N150" i="1" s="1"/>
  <c r="N165" i="1" s="1"/>
  <c r="N180" i="1" s="1"/>
  <c r="N195" i="1" s="1"/>
  <c r="N210" i="1" s="1"/>
  <c r="N225" i="1" s="1"/>
  <c r="N240" i="1" s="1"/>
  <c r="N255" i="1" s="1"/>
  <c r="N270" i="1" s="1"/>
  <c r="N285" i="1" s="1"/>
  <c r="H122" i="1"/>
  <c r="M135" i="1" s="1"/>
  <c r="M150" i="1" s="1"/>
  <c r="M165" i="1" s="1"/>
  <c r="M180" i="1" s="1"/>
  <c r="M195" i="1" s="1"/>
  <c r="M210" i="1" s="1"/>
  <c r="M225" i="1" s="1"/>
  <c r="M240" i="1" s="1"/>
  <c r="M255" i="1" s="1"/>
  <c r="M270" i="1" s="1"/>
  <c r="M285" i="1" s="1"/>
  <c r="G122" i="1"/>
  <c r="L135" i="1" s="1"/>
  <c r="L150" i="1" s="1"/>
  <c r="L165" i="1" s="1"/>
  <c r="L180" i="1" s="1"/>
  <c r="L195" i="1" s="1"/>
  <c r="L210" i="1" s="1"/>
  <c r="L225" i="1" s="1"/>
  <c r="L240" i="1" s="1"/>
  <c r="L255" i="1" s="1"/>
  <c r="L270" i="1" s="1"/>
  <c r="L285" i="1" s="1"/>
  <c r="F122" i="1"/>
  <c r="K135" i="1" s="1"/>
  <c r="K150" i="1" s="1"/>
  <c r="K165" i="1" s="1"/>
  <c r="K180" i="1" s="1"/>
  <c r="K195" i="1" s="1"/>
  <c r="K210" i="1" s="1"/>
  <c r="K225" i="1" s="1"/>
  <c r="K240" i="1" s="1"/>
  <c r="K255" i="1" s="1"/>
  <c r="K270" i="1" s="1"/>
  <c r="K285" i="1" s="1"/>
  <c r="E122" i="1"/>
  <c r="J135" i="1" s="1"/>
  <c r="J150" i="1" s="1"/>
  <c r="J165" i="1" s="1"/>
  <c r="J180" i="1" s="1"/>
  <c r="J195" i="1" s="1"/>
  <c r="J210" i="1" s="1"/>
  <c r="J225" i="1" s="1"/>
  <c r="J240" i="1" s="1"/>
  <c r="J255" i="1" s="1"/>
  <c r="J270" i="1" s="1"/>
  <c r="J285" i="1" s="1"/>
  <c r="I121" i="1"/>
  <c r="N134" i="1" s="1"/>
  <c r="N149" i="1" s="1"/>
  <c r="N164" i="1" s="1"/>
  <c r="N179" i="1" s="1"/>
  <c r="N194" i="1" s="1"/>
  <c r="N209" i="1" s="1"/>
  <c r="N224" i="1" s="1"/>
  <c r="N239" i="1" s="1"/>
  <c r="N254" i="1" s="1"/>
  <c r="N269" i="1" s="1"/>
  <c r="N284" i="1" s="1"/>
  <c r="H121" i="1"/>
  <c r="M134" i="1" s="1"/>
  <c r="M149" i="1" s="1"/>
  <c r="M164" i="1" s="1"/>
  <c r="M179" i="1" s="1"/>
  <c r="M194" i="1" s="1"/>
  <c r="M209" i="1" s="1"/>
  <c r="M224" i="1" s="1"/>
  <c r="M239" i="1" s="1"/>
  <c r="M254" i="1" s="1"/>
  <c r="M269" i="1" s="1"/>
  <c r="M284" i="1" s="1"/>
  <c r="G121" i="1"/>
  <c r="L134" i="1" s="1"/>
  <c r="L149" i="1" s="1"/>
  <c r="L164" i="1" s="1"/>
  <c r="L179" i="1" s="1"/>
  <c r="L194" i="1" s="1"/>
  <c r="L209" i="1" s="1"/>
  <c r="L224" i="1" s="1"/>
  <c r="L239" i="1" s="1"/>
  <c r="L254" i="1" s="1"/>
  <c r="L269" i="1" s="1"/>
  <c r="L284" i="1" s="1"/>
  <c r="F121" i="1"/>
  <c r="K134" i="1" s="1"/>
  <c r="K149" i="1" s="1"/>
  <c r="K164" i="1" s="1"/>
  <c r="K179" i="1" s="1"/>
  <c r="K194" i="1" s="1"/>
  <c r="K209" i="1" s="1"/>
  <c r="K224" i="1" s="1"/>
  <c r="K239" i="1" s="1"/>
  <c r="K254" i="1" s="1"/>
  <c r="K269" i="1" s="1"/>
  <c r="K284" i="1" s="1"/>
  <c r="E121" i="1"/>
  <c r="J134" i="1" s="1"/>
  <c r="J149" i="1" s="1"/>
  <c r="J164" i="1" s="1"/>
  <c r="J179" i="1" s="1"/>
  <c r="J194" i="1" s="1"/>
  <c r="J209" i="1" s="1"/>
  <c r="J224" i="1" s="1"/>
  <c r="J239" i="1" s="1"/>
  <c r="J254" i="1" s="1"/>
  <c r="J269" i="1" s="1"/>
  <c r="J284" i="1" s="1"/>
  <c r="I120" i="1"/>
  <c r="N133" i="1" s="1"/>
  <c r="N148" i="1" s="1"/>
  <c r="N163" i="1" s="1"/>
  <c r="N178" i="1" s="1"/>
  <c r="N193" i="1" s="1"/>
  <c r="N208" i="1" s="1"/>
  <c r="N223" i="1" s="1"/>
  <c r="N238" i="1" s="1"/>
  <c r="N253" i="1" s="1"/>
  <c r="N268" i="1" s="1"/>
  <c r="N283" i="1" s="1"/>
  <c r="H120" i="1"/>
  <c r="M133" i="1" s="1"/>
  <c r="M148" i="1" s="1"/>
  <c r="M163" i="1" s="1"/>
  <c r="M178" i="1" s="1"/>
  <c r="M193" i="1" s="1"/>
  <c r="M208" i="1" s="1"/>
  <c r="M223" i="1" s="1"/>
  <c r="M238" i="1" s="1"/>
  <c r="M253" i="1" s="1"/>
  <c r="M268" i="1" s="1"/>
  <c r="M283" i="1" s="1"/>
  <c r="G120" i="1"/>
  <c r="L133" i="1" s="1"/>
  <c r="L148" i="1" s="1"/>
  <c r="L163" i="1" s="1"/>
  <c r="L178" i="1" s="1"/>
  <c r="L193" i="1" s="1"/>
  <c r="L208" i="1" s="1"/>
  <c r="L223" i="1" s="1"/>
  <c r="L238" i="1" s="1"/>
  <c r="L253" i="1" s="1"/>
  <c r="L268" i="1" s="1"/>
  <c r="L283" i="1" s="1"/>
  <c r="F120" i="1"/>
  <c r="K133" i="1" s="1"/>
  <c r="K148" i="1" s="1"/>
  <c r="K163" i="1" s="1"/>
  <c r="K178" i="1" s="1"/>
  <c r="K193" i="1" s="1"/>
  <c r="K208" i="1" s="1"/>
  <c r="K223" i="1" s="1"/>
  <c r="K238" i="1" s="1"/>
  <c r="K253" i="1" s="1"/>
  <c r="K268" i="1" s="1"/>
  <c r="K283" i="1" s="1"/>
  <c r="E120" i="1"/>
  <c r="J133" i="1" s="1"/>
  <c r="J148" i="1" s="1"/>
  <c r="J163" i="1" s="1"/>
  <c r="J178" i="1" s="1"/>
  <c r="J193" i="1" s="1"/>
  <c r="J208" i="1" s="1"/>
  <c r="J223" i="1" s="1"/>
  <c r="J238" i="1" s="1"/>
  <c r="J253" i="1" s="1"/>
  <c r="J268" i="1" s="1"/>
  <c r="J283" i="1" s="1"/>
  <c r="I119" i="1"/>
  <c r="N132" i="1" s="1"/>
  <c r="N147" i="1" s="1"/>
  <c r="N162" i="1" s="1"/>
  <c r="N177" i="1" s="1"/>
  <c r="N192" i="1" s="1"/>
  <c r="N207" i="1" s="1"/>
  <c r="N222" i="1" s="1"/>
  <c r="N237" i="1" s="1"/>
  <c r="N252" i="1" s="1"/>
  <c r="N267" i="1" s="1"/>
  <c r="N282" i="1" s="1"/>
  <c r="H119" i="1"/>
  <c r="M132" i="1" s="1"/>
  <c r="M147" i="1" s="1"/>
  <c r="M162" i="1" s="1"/>
  <c r="M177" i="1" s="1"/>
  <c r="M192" i="1" s="1"/>
  <c r="M207" i="1" s="1"/>
  <c r="M222" i="1" s="1"/>
  <c r="M237" i="1" s="1"/>
  <c r="M252" i="1" s="1"/>
  <c r="M267" i="1" s="1"/>
  <c r="M282" i="1" s="1"/>
  <c r="G119" i="1"/>
  <c r="L132" i="1" s="1"/>
  <c r="L147" i="1" s="1"/>
  <c r="L162" i="1" s="1"/>
  <c r="L177" i="1" s="1"/>
  <c r="L192" i="1" s="1"/>
  <c r="L207" i="1" s="1"/>
  <c r="L222" i="1" s="1"/>
  <c r="L237" i="1" s="1"/>
  <c r="L252" i="1" s="1"/>
  <c r="L267" i="1" s="1"/>
  <c r="L282" i="1" s="1"/>
  <c r="F119" i="1"/>
  <c r="K132" i="1" s="1"/>
  <c r="K147" i="1" s="1"/>
  <c r="K162" i="1" s="1"/>
  <c r="K177" i="1" s="1"/>
  <c r="K192" i="1" s="1"/>
  <c r="K207" i="1" s="1"/>
  <c r="K222" i="1" s="1"/>
  <c r="K237" i="1" s="1"/>
  <c r="K252" i="1" s="1"/>
  <c r="K267" i="1" s="1"/>
  <c r="K282" i="1" s="1"/>
  <c r="E119" i="1"/>
  <c r="J132" i="1" s="1"/>
  <c r="J147" i="1" s="1"/>
  <c r="J162" i="1" s="1"/>
  <c r="J177" i="1" s="1"/>
  <c r="J192" i="1" s="1"/>
  <c r="J207" i="1" s="1"/>
  <c r="J222" i="1" s="1"/>
  <c r="J237" i="1" s="1"/>
  <c r="J252" i="1" s="1"/>
  <c r="J267" i="1" s="1"/>
  <c r="J282" i="1" s="1"/>
  <c r="I118" i="1"/>
  <c r="N131" i="1" s="1"/>
  <c r="N146" i="1" s="1"/>
  <c r="N161" i="1" s="1"/>
  <c r="N176" i="1" s="1"/>
  <c r="N191" i="1" s="1"/>
  <c r="N206" i="1" s="1"/>
  <c r="N221" i="1" s="1"/>
  <c r="N236" i="1" s="1"/>
  <c r="N251" i="1" s="1"/>
  <c r="N266" i="1" s="1"/>
  <c r="N281" i="1" s="1"/>
  <c r="H118" i="1"/>
  <c r="M131" i="1" s="1"/>
  <c r="M146" i="1" s="1"/>
  <c r="M161" i="1" s="1"/>
  <c r="M176" i="1" s="1"/>
  <c r="M191" i="1" s="1"/>
  <c r="M206" i="1" s="1"/>
  <c r="M221" i="1" s="1"/>
  <c r="M236" i="1" s="1"/>
  <c r="M251" i="1" s="1"/>
  <c r="M266" i="1" s="1"/>
  <c r="M281" i="1" s="1"/>
  <c r="G118" i="1"/>
  <c r="L131" i="1" s="1"/>
  <c r="L146" i="1" s="1"/>
  <c r="L161" i="1" s="1"/>
  <c r="L176" i="1" s="1"/>
  <c r="L191" i="1" s="1"/>
  <c r="L206" i="1" s="1"/>
  <c r="L221" i="1" s="1"/>
  <c r="L236" i="1" s="1"/>
  <c r="L251" i="1" s="1"/>
  <c r="L266" i="1" s="1"/>
  <c r="L281" i="1" s="1"/>
  <c r="F118" i="1"/>
  <c r="K131" i="1" s="1"/>
  <c r="K146" i="1" s="1"/>
  <c r="K161" i="1" s="1"/>
  <c r="K176" i="1" s="1"/>
  <c r="K191" i="1" s="1"/>
  <c r="K206" i="1" s="1"/>
  <c r="K221" i="1" s="1"/>
  <c r="K236" i="1" s="1"/>
  <c r="K251" i="1" s="1"/>
  <c r="K266" i="1" s="1"/>
  <c r="K281" i="1" s="1"/>
  <c r="E118" i="1"/>
  <c r="J131" i="1" s="1"/>
  <c r="J146" i="1" s="1"/>
  <c r="J161" i="1" s="1"/>
  <c r="J176" i="1" s="1"/>
  <c r="J191" i="1" s="1"/>
  <c r="J206" i="1" s="1"/>
  <c r="J221" i="1" s="1"/>
  <c r="J236" i="1" s="1"/>
  <c r="J251" i="1" s="1"/>
  <c r="J266" i="1" s="1"/>
  <c r="J281" i="1" s="1"/>
  <c r="I117" i="1"/>
  <c r="N130" i="1" s="1"/>
  <c r="N145" i="1" s="1"/>
  <c r="N160" i="1" s="1"/>
  <c r="N175" i="1" s="1"/>
  <c r="N190" i="1" s="1"/>
  <c r="N205" i="1" s="1"/>
  <c r="N220" i="1" s="1"/>
  <c r="N235" i="1" s="1"/>
  <c r="N250" i="1" s="1"/>
  <c r="N265" i="1" s="1"/>
  <c r="N280" i="1" s="1"/>
  <c r="H117" i="1"/>
  <c r="M130" i="1" s="1"/>
  <c r="M145" i="1" s="1"/>
  <c r="M160" i="1" s="1"/>
  <c r="M175" i="1" s="1"/>
  <c r="M190" i="1" s="1"/>
  <c r="M205" i="1" s="1"/>
  <c r="M220" i="1" s="1"/>
  <c r="M235" i="1" s="1"/>
  <c r="M250" i="1" s="1"/>
  <c r="M265" i="1" s="1"/>
  <c r="M280" i="1" s="1"/>
  <c r="G117" i="1"/>
  <c r="L130" i="1" s="1"/>
  <c r="L145" i="1" s="1"/>
  <c r="L160" i="1" s="1"/>
  <c r="L175" i="1" s="1"/>
  <c r="L190" i="1" s="1"/>
  <c r="L205" i="1" s="1"/>
  <c r="L220" i="1" s="1"/>
  <c r="L235" i="1" s="1"/>
  <c r="L250" i="1" s="1"/>
  <c r="L265" i="1" s="1"/>
  <c r="L280" i="1" s="1"/>
  <c r="F117" i="1"/>
  <c r="K130" i="1" s="1"/>
  <c r="K145" i="1" s="1"/>
  <c r="K160" i="1" s="1"/>
  <c r="K175" i="1" s="1"/>
  <c r="K190" i="1" s="1"/>
  <c r="K205" i="1" s="1"/>
  <c r="K220" i="1" s="1"/>
  <c r="K235" i="1" s="1"/>
  <c r="K250" i="1" s="1"/>
  <c r="K265" i="1" s="1"/>
  <c r="K280" i="1" s="1"/>
  <c r="E117" i="1"/>
  <c r="J130" i="1" s="1"/>
  <c r="J145" i="1" s="1"/>
  <c r="J160" i="1" s="1"/>
  <c r="J175" i="1" s="1"/>
  <c r="J190" i="1" s="1"/>
  <c r="J205" i="1" s="1"/>
  <c r="J220" i="1" s="1"/>
  <c r="J235" i="1" s="1"/>
  <c r="J250" i="1" s="1"/>
  <c r="J265" i="1" s="1"/>
  <c r="J280" i="1" s="1"/>
  <c r="I116" i="1"/>
  <c r="N129" i="1" s="1"/>
  <c r="N144" i="1" s="1"/>
  <c r="N159" i="1" s="1"/>
  <c r="N174" i="1" s="1"/>
  <c r="N189" i="1" s="1"/>
  <c r="N204" i="1" s="1"/>
  <c r="N219" i="1" s="1"/>
  <c r="N234" i="1" s="1"/>
  <c r="N249" i="1" s="1"/>
  <c r="N264" i="1" s="1"/>
  <c r="N279" i="1" s="1"/>
  <c r="H116" i="1"/>
  <c r="M129" i="1" s="1"/>
  <c r="M144" i="1" s="1"/>
  <c r="M159" i="1" s="1"/>
  <c r="M174" i="1" s="1"/>
  <c r="M189" i="1" s="1"/>
  <c r="M204" i="1" s="1"/>
  <c r="M219" i="1" s="1"/>
  <c r="M234" i="1" s="1"/>
  <c r="M249" i="1" s="1"/>
  <c r="M264" i="1" s="1"/>
  <c r="M279" i="1" s="1"/>
  <c r="G116" i="1"/>
  <c r="L129" i="1" s="1"/>
  <c r="L144" i="1" s="1"/>
  <c r="L159" i="1" s="1"/>
  <c r="L174" i="1" s="1"/>
  <c r="L189" i="1" s="1"/>
  <c r="L204" i="1" s="1"/>
  <c r="L219" i="1" s="1"/>
  <c r="L234" i="1" s="1"/>
  <c r="L249" i="1" s="1"/>
  <c r="L264" i="1" s="1"/>
  <c r="L279" i="1" s="1"/>
  <c r="F116" i="1"/>
  <c r="K129" i="1" s="1"/>
  <c r="K144" i="1" s="1"/>
  <c r="K159" i="1" s="1"/>
  <c r="K174" i="1" s="1"/>
  <c r="K189" i="1" s="1"/>
  <c r="K204" i="1" s="1"/>
  <c r="K219" i="1" s="1"/>
  <c r="K234" i="1" s="1"/>
  <c r="K249" i="1" s="1"/>
  <c r="K264" i="1" s="1"/>
  <c r="K279" i="1" s="1"/>
  <c r="E116" i="1"/>
  <c r="J129" i="1" s="1"/>
  <c r="J144" i="1" s="1"/>
  <c r="J159" i="1" s="1"/>
  <c r="J174" i="1" s="1"/>
  <c r="J189" i="1" s="1"/>
  <c r="J204" i="1" s="1"/>
  <c r="J219" i="1" s="1"/>
  <c r="J234" i="1" s="1"/>
  <c r="J249" i="1" s="1"/>
  <c r="J264" i="1" s="1"/>
  <c r="J279" i="1" s="1"/>
  <c r="I115" i="1"/>
  <c r="N128" i="1" s="1"/>
  <c r="N143" i="1" s="1"/>
  <c r="N158" i="1" s="1"/>
  <c r="N173" i="1" s="1"/>
  <c r="N188" i="1" s="1"/>
  <c r="N203" i="1" s="1"/>
  <c r="N218" i="1" s="1"/>
  <c r="N233" i="1" s="1"/>
  <c r="N248" i="1" s="1"/>
  <c r="N263" i="1" s="1"/>
  <c r="N278" i="1" s="1"/>
  <c r="H115" i="1"/>
  <c r="M128" i="1" s="1"/>
  <c r="M143" i="1" s="1"/>
  <c r="M158" i="1" s="1"/>
  <c r="M173" i="1" s="1"/>
  <c r="M188" i="1" s="1"/>
  <c r="M203" i="1" s="1"/>
  <c r="M218" i="1" s="1"/>
  <c r="M233" i="1" s="1"/>
  <c r="M248" i="1" s="1"/>
  <c r="M263" i="1" s="1"/>
  <c r="M278" i="1" s="1"/>
  <c r="G115" i="1"/>
  <c r="L128" i="1" s="1"/>
  <c r="L143" i="1" s="1"/>
  <c r="L158" i="1" s="1"/>
  <c r="L173" i="1" s="1"/>
  <c r="L188" i="1" s="1"/>
  <c r="L203" i="1" s="1"/>
  <c r="L218" i="1" s="1"/>
  <c r="L233" i="1" s="1"/>
  <c r="L248" i="1" s="1"/>
  <c r="L263" i="1" s="1"/>
  <c r="L278" i="1" s="1"/>
  <c r="F115" i="1"/>
  <c r="K128" i="1" s="1"/>
  <c r="K143" i="1" s="1"/>
  <c r="K158" i="1" s="1"/>
  <c r="K173" i="1" s="1"/>
  <c r="K188" i="1" s="1"/>
  <c r="K203" i="1" s="1"/>
  <c r="K218" i="1" s="1"/>
  <c r="K233" i="1" s="1"/>
  <c r="K248" i="1" s="1"/>
  <c r="K263" i="1" s="1"/>
  <c r="K278" i="1" s="1"/>
  <c r="E115" i="1"/>
  <c r="J128" i="1" s="1"/>
  <c r="J143" i="1" s="1"/>
  <c r="J158" i="1" s="1"/>
  <c r="J173" i="1" s="1"/>
  <c r="J188" i="1" s="1"/>
  <c r="J203" i="1" s="1"/>
  <c r="J218" i="1" s="1"/>
  <c r="J233" i="1" s="1"/>
  <c r="J248" i="1" s="1"/>
  <c r="J263" i="1" s="1"/>
  <c r="J278" i="1" s="1"/>
  <c r="I114" i="1"/>
  <c r="N127" i="1" s="1"/>
  <c r="N142" i="1" s="1"/>
  <c r="N157" i="1" s="1"/>
  <c r="N172" i="1" s="1"/>
  <c r="N187" i="1" s="1"/>
  <c r="N202" i="1" s="1"/>
  <c r="N217" i="1" s="1"/>
  <c r="N232" i="1" s="1"/>
  <c r="N247" i="1" s="1"/>
  <c r="N262" i="1" s="1"/>
  <c r="N277" i="1" s="1"/>
  <c r="H114" i="1"/>
  <c r="M127" i="1" s="1"/>
  <c r="M142" i="1" s="1"/>
  <c r="M157" i="1" s="1"/>
  <c r="M172" i="1" s="1"/>
  <c r="M187" i="1" s="1"/>
  <c r="M202" i="1" s="1"/>
  <c r="M217" i="1" s="1"/>
  <c r="M232" i="1" s="1"/>
  <c r="M247" i="1" s="1"/>
  <c r="M262" i="1" s="1"/>
  <c r="M277" i="1" s="1"/>
  <c r="G114" i="1"/>
  <c r="L127" i="1" s="1"/>
  <c r="L142" i="1" s="1"/>
  <c r="L157" i="1" s="1"/>
  <c r="L172" i="1" s="1"/>
  <c r="L187" i="1" s="1"/>
  <c r="L202" i="1" s="1"/>
  <c r="L217" i="1" s="1"/>
  <c r="L232" i="1" s="1"/>
  <c r="L247" i="1" s="1"/>
  <c r="L262" i="1" s="1"/>
  <c r="L277" i="1" s="1"/>
  <c r="F114" i="1"/>
  <c r="K127" i="1" s="1"/>
  <c r="K142" i="1" s="1"/>
  <c r="K157" i="1" s="1"/>
  <c r="K172" i="1" s="1"/>
  <c r="K187" i="1" s="1"/>
  <c r="K202" i="1" s="1"/>
  <c r="K217" i="1" s="1"/>
  <c r="K232" i="1" s="1"/>
  <c r="K247" i="1" s="1"/>
  <c r="K262" i="1" s="1"/>
  <c r="K277" i="1" s="1"/>
  <c r="E114" i="1"/>
  <c r="J127" i="1" s="1"/>
  <c r="J142" i="1" s="1"/>
  <c r="J157" i="1" s="1"/>
  <c r="J172" i="1" s="1"/>
  <c r="J187" i="1" s="1"/>
  <c r="J202" i="1" s="1"/>
  <c r="J217" i="1" s="1"/>
  <c r="J232" i="1" s="1"/>
  <c r="J247" i="1" s="1"/>
  <c r="J262" i="1" s="1"/>
  <c r="J277" i="1" s="1"/>
  <c r="D124" i="1"/>
  <c r="V137" i="1" s="1"/>
  <c r="D123" i="1"/>
  <c r="V136" i="1" s="1"/>
  <c r="V151" i="1" s="1"/>
  <c r="V166" i="1" s="1"/>
  <c r="V181" i="1" s="1"/>
  <c r="V196" i="1" s="1"/>
  <c r="V211" i="1" s="1"/>
  <c r="V226" i="1" s="1"/>
  <c r="V241" i="1" s="1"/>
  <c r="V256" i="1" s="1"/>
  <c r="V271" i="1" s="1"/>
  <c r="V286" i="1" s="1"/>
  <c r="D122" i="1"/>
  <c r="V135" i="1" s="1"/>
  <c r="V150" i="1" s="1"/>
  <c r="V165" i="1" s="1"/>
  <c r="V180" i="1" s="1"/>
  <c r="V195" i="1" s="1"/>
  <c r="V210" i="1" s="1"/>
  <c r="V225" i="1" s="1"/>
  <c r="V240" i="1" s="1"/>
  <c r="V255" i="1" s="1"/>
  <c r="V270" i="1" s="1"/>
  <c r="V285" i="1" s="1"/>
  <c r="D121" i="1"/>
  <c r="V134" i="1" s="1"/>
  <c r="V149" i="1" s="1"/>
  <c r="V164" i="1" s="1"/>
  <c r="V179" i="1" s="1"/>
  <c r="V194" i="1" s="1"/>
  <c r="V209" i="1" s="1"/>
  <c r="V224" i="1" s="1"/>
  <c r="V239" i="1" s="1"/>
  <c r="V254" i="1" s="1"/>
  <c r="V269" i="1" s="1"/>
  <c r="V284" i="1" s="1"/>
  <c r="D120" i="1"/>
  <c r="V133" i="1" s="1"/>
  <c r="V148" i="1" s="1"/>
  <c r="V163" i="1" s="1"/>
  <c r="V178" i="1" s="1"/>
  <c r="V193" i="1" s="1"/>
  <c r="V208" i="1" s="1"/>
  <c r="V223" i="1" s="1"/>
  <c r="V238" i="1" s="1"/>
  <c r="V253" i="1" s="1"/>
  <c r="V268" i="1" s="1"/>
  <c r="V283" i="1" s="1"/>
  <c r="D119" i="1"/>
  <c r="V132" i="1" s="1"/>
  <c r="V147" i="1" s="1"/>
  <c r="V162" i="1" s="1"/>
  <c r="V177" i="1" s="1"/>
  <c r="V192" i="1" s="1"/>
  <c r="V207" i="1" s="1"/>
  <c r="V222" i="1" s="1"/>
  <c r="V237" i="1" s="1"/>
  <c r="V252" i="1" s="1"/>
  <c r="V267" i="1" s="1"/>
  <c r="V282" i="1" s="1"/>
  <c r="D118" i="1"/>
  <c r="V131" i="1" s="1"/>
  <c r="V146" i="1" s="1"/>
  <c r="V161" i="1" s="1"/>
  <c r="V176" i="1" s="1"/>
  <c r="V191" i="1" s="1"/>
  <c r="V206" i="1" s="1"/>
  <c r="V221" i="1" s="1"/>
  <c r="V236" i="1" s="1"/>
  <c r="V251" i="1" s="1"/>
  <c r="V266" i="1" s="1"/>
  <c r="V281" i="1" s="1"/>
  <c r="D117" i="1"/>
  <c r="V130" i="1" s="1"/>
  <c r="V145" i="1" s="1"/>
  <c r="V160" i="1" s="1"/>
  <c r="V175" i="1" s="1"/>
  <c r="V190" i="1" s="1"/>
  <c r="V205" i="1" s="1"/>
  <c r="V220" i="1" s="1"/>
  <c r="V235" i="1" s="1"/>
  <c r="V250" i="1" s="1"/>
  <c r="V265" i="1" s="1"/>
  <c r="V280" i="1" s="1"/>
  <c r="D116" i="1"/>
  <c r="V129" i="1" s="1"/>
  <c r="V144" i="1" s="1"/>
  <c r="V159" i="1" s="1"/>
  <c r="V174" i="1" s="1"/>
  <c r="V189" i="1" s="1"/>
  <c r="V204" i="1" s="1"/>
  <c r="V219" i="1" s="1"/>
  <c r="V234" i="1" s="1"/>
  <c r="V249" i="1" s="1"/>
  <c r="V264" i="1" s="1"/>
  <c r="V279" i="1" s="1"/>
  <c r="D115" i="1"/>
  <c r="V128" i="1" s="1"/>
  <c r="V143" i="1" s="1"/>
  <c r="V158" i="1" s="1"/>
  <c r="V173" i="1" s="1"/>
  <c r="V188" i="1" s="1"/>
  <c r="V203" i="1" s="1"/>
  <c r="V218" i="1" s="1"/>
  <c r="V233" i="1" s="1"/>
  <c r="V248" i="1" s="1"/>
  <c r="V263" i="1" s="1"/>
  <c r="V278" i="1" s="1"/>
  <c r="D114" i="1"/>
  <c r="V127" i="1" s="1"/>
  <c r="V142" i="1" s="1"/>
  <c r="V157" i="1" s="1"/>
  <c r="V172" i="1" s="1"/>
  <c r="V187" i="1" s="1"/>
  <c r="V202" i="1" s="1"/>
  <c r="V217" i="1" s="1"/>
  <c r="V232" i="1" s="1"/>
  <c r="V247" i="1" s="1"/>
  <c r="V262" i="1" s="1"/>
  <c r="V277" i="1" s="1"/>
  <c r="C124" i="1"/>
  <c r="C123" i="1"/>
  <c r="C136" i="1" s="1"/>
  <c r="C151" i="1" s="1"/>
  <c r="C166" i="1" s="1"/>
  <c r="C181" i="1" s="1"/>
  <c r="C196" i="1" s="1"/>
  <c r="C211" i="1" s="1"/>
  <c r="C226" i="1" s="1"/>
  <c r="C241" i="1" s="1"/>
  <c r="C256" i="1" s="1"/>
  <c r="C271" i="1" s="1"/>
  <c r="C286" i="1" s="1"/>
  <c r="C122" i="1"/>
  <c r="C135" i="1" s="1"/>
  <c r="C150" i="1" s="1"/>
  <c r="C165" i="1" s="1"/>
  <c r="C180" i="1" s="1"/>
  <c r="C195" i="1" s="1"/>
  <c r="C210" i="1" s="1"/>
  <c r="C225" i="1" s="1"/>
  <c r="C240" i="1" s="1"/>
  <c r="C255" i="1" s="1"/>
  <c r="C270" i="1" s="1"/>
  <c r="C285" i="1" s="1"/>
  <c r="C121" i="1"/>
  <c r="C134" i="1" s="1"/>
  <c r="C149" i="1" s="1"/>
  <c r="C164" i="1" s="1"/>
  <c r="C179" i="1" s="1"/>
  <c r="C194" i="1" s="1"/>
  <c r="C209" i="1" s="1"/>
  <c r="C224" i="1" s="1"/>
  <c r="C239" i="1" s="1"/>
  <c r="C254" i="1" s="1"/>
  <c r="C269" i="1" s="1"/>
  <c r="C284" i="1" s="1"/>
  <c r="C120" i="1"/>
  <c r="C133" i="1" s="1"/>
  <c r="C148" i="1" s="1"/>
  <c r="C163" i="1" s="1"/>
  <c r="C178" i="1" s="1"/>
  <c r="C193" i="1" s="1"/>
  <c r="C208" i="1" s="1"/>
  <c r="C223" i="1" s="1"/>
  <c r="C238" i="1" s="1"/>
  <c r="C253" i="1" s="1"/>
  <c r="C268" i="1" s="1"/>
  <c r="C283" i="1" s="1"/>
  <c r="C119" i="1"/>
  <c r="C132" i="1" s="1"/>
  <c r="C147" i="1" s="1"/>
  <c r="C162" i="1" s="1"/>
  <c r="C177" i="1" s="1"/>
  <c r="C192" i="1" s="1"/>
  <c r="C207" i="1" s="1"/>
  <c r="C222" i="1" s="1"/>
  <c r="C237" i="1" s="1"/>
  <c r="C252" i="1" s="1"/>
  <c r="C267" i="1" s="1"/>
  <c r="C282" i="1" s="1"/>
  <c r="C118" i="1"/>
  <c r="C131" i="1" s="1"/>
  <c r="C146" i="1" s="1"/>
  <c r="C161" i="1" s="1"/>
  <c r="C176" i="1" s="1"/>
  <c r="C191" i="1" s="1"/>
  <c r="C206" i="1" s="1"/>
  <c r="C221" i="1" s="1"/>
  <c r="C236" i="1" s="1"/>
  <c r="C251" i="1" s="1"/>
  <c r="C266" i="1" s="1"/>
  <c r="C281" i="1" s="1"/>
  <c r="C117" i="1"/>
  <c r="C130" i="1" s="1"/>
  <c r="C145" i="1" s="1"/>
  <c r="C160" i="1" s="1"/>
  <c r="C175" i="1" s="1"/>
  <c r="C190" i="1" s="1"/>
  <c r="C205" i="1" s="1"/>
  <c r="C220" i="1" s="1"/>
  <c r="C235" i="1" s="1"/>
  <c r="C250" i="1" s="1"/>
  <c r="C265" i="1" s="1"/>
  <c r="C280" i="1" s="1"/>
  <c r="C116" i="1"/>
  <c r="C129" i="1" s="1"/>
  <c r="C144" i="1" s="1"/>
  <c r="C159" i="1" s="1"/>
  <c r="C174" i="1" s="1"/>
  <c r="C189" i="1" s="1"/>
  <c r="C204" i="1" s="1"/>
  <c r="C219" i="1" s="1"/>
  <c r="C234" i="1" s="1"/>
  <c r="C249" i="1" s="1"/>
  <c r="C264" i="1" s="1"/>
  <c r="C279" i="1" s="1"/>
  <c r="C115" i="1"/>
  <c r="C128" i="1" s="1"/>
  <c r="C143" i="1" s="1"/>
  <c r="C158" i="1" s="1"/>
  <c r="C173" i="1" s="1"/>
  <c r="C188" i="1" s="1"/>
  <c r="C203" i="1" s="1"/>
  <c r="C218" i="1" s="1"/>
  <c r="C233" i="1" s="1"/>
  <c r="C248" i="1" s="1"/>
  <c r="C263" i="1" s="1"/>
  <c r="C278" i="1" s="1"/>
  <c r="C114" i="1"/>
  <c r="C127" i="1" s="1"/>
  <c r="C142" i="1" s="1"/>
  <c r="C157" i="1" s="1"/>
  <c r="C172" i="1" s="1"/>
  <c r="C187" i="1" s="1"/>
  <c r="C202" i="1" s="1"/>
  <c r="C217" i="1" s="1"/>
  <c r="C232" i="1" s="1"/>
  <c r="C247" i="1" s="1"/>
  <c r="C262" i="1" s="1"/>
  <c r="C277" i="1" s="1"/>
  <c r="B124" i="1"/>
  <c r="B123" i="1"/>
  <c r="B136" i="1" s="1"/>
  <c r="B122" i="1"/>
  <c r="B135" i="1" s="1"/>
  <c r="B121" i="1"/>
  <c r="B134" i="1" s="1"/>
  <c r="B120" i="1"/>
  <c r="B133" i="1" s="1"/>
  <c r="B119" i="1"/>
  <c r="B132" i="1" s="1"/>
  <c r="B118" i="1"/>
  <c r="B131" i="1" s="1"/>
  <c r="B117" i="1"/>
  <c r="B130" i="1" s="1"/>
  <c r="B116" i="1"/>
  <c r="B129" i="1" s="1"/>
  <c r="B115" i="1"/>
  <c r="B128" i="1" s="1"/>
  <c r="B114" i="1"/>
  <c r="B127" i="1" s="1"/>
  <c r="J152" i="1" l="1"/>
  <c r="J167" i="1" s="1"/>
  <c r="J182" i="1" s="1"/>
  <c r="J197" i="1" s="1"/>
  <c r="J212" i="1" s="1"/>
  <c r="J227" i="1" s="1"/>
  <c r="J242" i="1" s="1"/>
  <c r="J257" i="1" s="1"/>
  <c r="J272" i="1" s="1"/>
  <c r="J287" i="1" s="1"/>
  <c r="J138" i="1"/>
  <c r="J153" i="1" s="1"/>
  <c r="J168" i="1" s="1"/>
  <c r="J183" i="1" s="1"/>
  <c r="J198" i="1" s="1"/>
  <c r="J213" i="1" s="1"/>
  <c r="J228" i="1" s="1"/>
  <c r="J243" i="1" s="1"/>
  <c r="J258" i="1" s="1"/>
  <c r="J273" i="1" s="1"/>
  <c r="J288" i="1" s="1"/>
  <c r="K152" i="1"/>
  <c r="K167" i="1" s="1"/>
  <c r="K182" i="1" s="1"/>
  <c r="K197" i="1" s="1"/>
  <c r="K212" i="1" s="1"/>
  <c r="K227" i="1" s="1"/>
  <c r="K242" i="1" s="1"/>
  <c r="K257" i="1" s="1"/>
  <c r="K272" i="1" s="1"/>
  <c r="K287" i="1" s="1"/>
  <c r="K138" i="1"/>
  <c r="K153" i="1" s="1"/>
  <c r="K168" i="1" s="1"/>
  <c r="K183" i="1" s="1"/>
  <c r="K198" i="1" s="1"/>
  <c r="K213" i="1" s="1"/>
  <c r="K228" i="1" s="1"/>
  <c r="K243" i="1" s="1"/>
  <c r="K258" i="1" s="1"/>
  <c r="K273" i="1" s="1"/>
  <c r="K288" i="1" s="1"/>
  <c r="L152" i="1"/>
  <c r="L167" i="1" s="1"/>
  <c r="L182" i="1" s="1"/>
  <c r="L197" i="1" s="1"/>
  <c r="L212" i="1" s="1"/>
  <c r="L227" i="1" s="1"/>
  <c r="L242" i="1" s="1"/>
  <c r="L257" i="1" s="1"/>
  <c r="L272" i="1" s="1"/>
  <c r="L287" i="1" s="1"/>
  <c r="L138" i="1"/>
  <c r="L153" i="1" s="1"/>
  <c r="L168" i="1" s="1"/>
  <c r="L183" i="1" s="1"/>
  <c r="L198" i="1" s="1"/>
  <c r="L213" i="1" s="1"/>
  <c r="L228" i="1" s="1"/>
  <c r="L243" i="1" s="1"/>
  <c r="L258" i="1" s="1"/>
  <c r="L273" i="1" s="1"/>
  <c r="L288" i="1" s="1"/>
  <c r="M152" i="1"/>
  <c r="M167" i="1" s="1"/>
  <c r="M182" i="1" s="1"/>
  <c r="M197" i="1" s="1"/>
  <c r="M212" i="1" s="1"/>
  <c r="M227" i="1" s="1"/>
  <c r="M242" i="1" s="1"/>
  <c r="M257" i="1" s="1"/>
  <c r="M272" i="1" s="1"/>
  <c r="M287" i="1" s="1"/>
  <c r="M138" i="1"/>
  <c r="M153" i="1" s="1"/>
  <c r="M168" i="1" s="1"/>
  <c r="M183" i="1" s="1"/>
  <c r="M198" i="1" s="1"/>
  <c r="M213" i="1" s="1"/>
  <c r="M228" i="1" s="1"/>
  <c r="M243" i="1" s="1"/>
  <c r="M258" i="1" s="1"/>
  <c r="M273" i="1" s="1"/>
  <c r="M288" i="1" s="1"/>
  <c r="N152" i="1"/>
  <c r="N167" i="1" s="1"/>
  <c r="N182" i="1" s="1"/>
  <c r="N197" i="1" s="1"/>
  <c r="N212" i="1" s="1"/>
  <c r="N227" i="1" s="1"/>
  <c r="N242" i="1" s="1"/>
  <c r="N257" i="1" s="1"/>
  <c r="N272" i="1" s="1"/>
  <c r="N287" i="1" s="1"/>
  <c r="N138" i="1"/>
  <c r="N153" i="1" s="1"/>
  <c r="N168" i="1" s="1"/>
  <c r="N183" i="1" s="1"/>
  <c r="N198" i="1" s="1"/>
  <c r="N213" i="1" s="1"/>
  <c r="N228" i="1" s="1"/>
  <c r="N243" i="1" s="1"/>
  <c r="N258" i="1" s="1"/>
  <c r="N273" i="1" s="1"/>
  <c r="N288" i="1" s="1"/>
  <c r="Y128" i="1"/>
  <c r="Y129" i="1"/>
  <c r="Y130" i="1"/>
  <c r="Y136" i="1"/>
  <c r="Y131" i="1"/>
  <c r="Y132" i="1"/>
  <c r="Y133" i="1"/>
  <c r="Y134" i="1"/>
  <c r="Y127" i="1"/>
  <c r="Y135" i="1"/>
  <c r="V138" i="1"/>
  <c r="V153" i="1" s="1"/>
  <c r="V168" i="1" s="1"/>
  <c r="V183" i="1" s="1"/>
  <c r="V198" i="1" s="1"/>
  <c r="V213" i="1" s="1"/>
  <c r="V228" i="1" s="1"/>
  <c r="V243" i="1" s="1"/>
  <c r="V258" i="1" s="1"/>
  <c r="V273" i="1" s="1"/>
  <c r="V288" i="1" s="1"/>
  <c r="V152" i="1"/>
  <c r="V167" i="1" s="1"/>
  <c r="V182" i="1" s="1"/>
  <c r="V197" i="1" s="1"/>
  <c r="V212" i="1" s="1"/>
  <c r="V227" i="1" s="1"/>
  <c r="V242" i="1" s="1"/>
  <c r="V257" i="1" s="1"/>
  <c r="V272" i="1" s="1"/>
  <c r="V287" i="1" s="1"/>
  <c r="G181" i="1"/>
  <c r="G196" i="1" s="1"/>
  <c r="G208" i="1"/>
  <c r="G180" i="1"/>
  <c r="G172" i="1"/>
  <c r="G187" i="1" s="1"/>
  <c r="G183" i="1"/>
  <c r="G198" i="1" s="1"/>
  <c r="G213" i="1" s="1"/>
  <c r="G227" i="1"/>
  <c r="G211" i="1"/>
  <c r="G209" i="1"/>
  <c r="G223" i="1"/>
  <c r="G222" i="1"/>
  <c r="G221" i="1"/>
  <c r="G220" i="1"/>
  <c r="G204" i="1"/>
  <c r="G203" i="1"/>
  <c r="E132" i="1"/>
  <c r="B137" i="1"/>
  <c r="B138" i="1" s="1"/>
  <c r="E134" i="1"/>
  <c r="E127" i="1"/>
  <c r="F127" i="1" s="1"/>
  <c r="F142" i="1" s="1"/>
  <c r="F157" i="1" s="1"/>
  <c r="F172" i="1" s="1"/>
  <c r="F187" i="1" s="1"/>
  <c r="F202" i="1" s="1"/>
  <c r="F217" i="1" s="1"/>
  <c r="F232" i="1" s="1"/>
  <c r="F247" i="1" s="1"/>
  <c r="F262" i="1" s="1"/>
  <c r="F277" i="1" s="1"/>
  <c r="E135" i="1"/>
  <c r="E133" i="1"/>
  <c r="E128" i="1"/>
  <c r="F128" i="1" s="1"/>
  <c r="F143" i="1" s="1"/>
  <c r="F158" i="1" s="1"/>
  <c r="F173" i="1" s="1"/>
  <c r="F188" i="1" s="1"/>
  <c r="F203" i="1" s="1"/>
  <c r="F218" i="1" s="1"/>
  <c r="F233" i="1" s="1"/>
  <c r="F248" i="1" s="1"/>
  <c r="F263" i="1" s="1"/>
  <c r="F278" i="1" s="1"/>
  <c r="E136" i="1"/>
  <c r="E130" i="1"/>
  <c r="F130" i="1" s="1"/>
  <c r="F145" i="1" s="1"/>
  <c r="F160" i="1" s="1"/>
  <c r="F175" i="1" s="1"/>
  <c r="F190" i="1" s="1"/>
  <c r="F205" i="1" s="1"/>
  <c r="F220" i="1" s="1"/>
  <c r="F235" i="1" s="1"/>
  <c r="F250" i="1" s="1"/>
  <c r="F265" i="1" s="1"/>
  <c r="F280" i="1" s="1"/>
  <c r="E131" i="1"/>
  <c r="E129" i="1"/>
  <c r="F129" i="1" s="1"/>
  <c r="F144" i="1" s="1"/>
  <c r="F159" i="1" s="1"/>
  <c r="F174" i="1" s="1"/>
  <c r="F189" i="1" s="1"/>
  <c r="F204" i="1" s="1"/>
  <c r="F219" i="1" s="1"/>
  <c r="F234" i="1" s="1"/>
  <c r="F249" i="1" s="1"/>
  <c r="F264" i="1" s="1"/>
  <c r="F279" i="1" s="1"/>
  <c r="C138" i="1"/>
  <c r="C137" i="1"/>
  <c r="F138" i="1" l="1"/>
  <c r="C153" i="1"/>
  <c r="C168" i="1" s="1"/>
  <c r="C183" i="1" s="1"/>
  <c r="C198" i="1" s="1"/>
  <c r="C213" i="1" s="1"/>
  <c r="C228" i="1" s="1"/>
  <c r="C243" i="1" s="1"/>
  <c r="C258" i="1" s="1"/>
  <c r="C273" i="1" s="1"/>
  <c r="C288" i="1" s="1"/>
  <c r="E143" i="1"/>
  <c r="I128" i="1"/>
  <c r="O128" i="1" s="1"/>
  <c r="F132" i="1"/>
  <c r="F147" i="1" s="1"/>
  <c r="F162" i="1" s="1"/>
  <c r="F177" i="1" s="1"/>
  <c r="F192" i="1" s="1"/>
  <c r="F207" i="1" s="1"/>
  <c r="F222" i="1" s="1"/>
  <c r="F237" i="1" s="1"/>
  <c r="F252" i="1" s="1"/>
  <c r="F267" i="1" s="1"/>
  <c r="F282" i="1" s="1"/>
  <c r="E147" i="1"/>
  <c r="F133" i="1"/>
  <c r="F148" i="1" s="1"/>
  <c r="F163" i="1" s="1"/>
  <c r="F178" i="1" s="1"/>
  <c r="F193" i="1" s="1"/>
  <c r="F208" i="1" s="1"/>
  <c r="F223" i="1" s="1"/>
  <c r="F238" i="1" s="1"/>
  <c r="F253" i="1" s="1"/>
  <c r="F268" i="1" s="1"/>
  <c r="F283" i="1" s="1"/>
  <c r="E148" i="1"/>
  <c r="F137" i="1"/>
  <c r="C152" i="1"/>
  <c r="C167" i="1" s="1"/>
  <c r="C182" i="1" s="1"/>
  <c r="C197" i="1" s="1"/>
  <c r="C212" i="1" s="1"/>
  <c r="C227" i="1" s="1"/>
  <c r="C242" i="1" s="1"/>
  <c r="C257" i="1" s="1"/>
  <c r="C272" i="1" s="1"/>
  <c r="C287" i="1" s="1"/>
  <c r="E144" i="1"/>
  <c r="I129" i="1"/>
  <c r="O129" i="1" s="1"/>
  <c r="F135" i="1"/>
  <c r="F150" i="1" s="1"/>
  <c r="F165" i="1" s="1"/>
  <c r="F180" i="1" s="1"/>
  <c r="F195" i="1" s="1"/>
  <c r="F210" i="1" s="1"/>
  <c r="F225" i="1" s="1"/>
  <c r="F240" i="1" s="1"/>
  <c r="F255" i="1" s="1"/>
  <c r="F270" i="1" s="1"/>
  <c r="F285" i="1" s="1"/>
  <c r="E150" i="1"/>
  <c r="F131" i="1"/>
  <c r="F146" i="1" s="1"/>
  <c r="F161" i="1" s="1"/>
  <c r="F176" i="1" s="1"/>
  <c r="F191" i="1" s="1"/>
  <c r="F206" i="1" s="1"/>
  <c r="F221" i="1" s="1"/>
  <c r="F236" i="1" s="1"/>
  <c r="F251" i="1" s="1"/>
  <c r="F266" i="1" s="1"/>
  <c r="F281" i="1" s="1"/>
  <c r="E146" i="1"/>
  <c r="I127" i="1"/>
  <c r="O127" i="1" s="1"/>
  <c r="E142" i="1"/>
  <c r="I130" i="1"/>
  <c r="O130" i="1" s="1"/>
  <c r="E145" i="1"/>
  <c r="F134" i="1"/>
  <c r="F149" i="1" s="1"/>
  <c r="F164" i="1" s="1"/>
  <c r="F179" i="1" s="1"/>
  <c r="F194" i="1" s="1"/>
  <c r="F209" i="1" s="1"/>
  <c r="F224" i="1" s="1"/>
  <c r="F239" i="1" s="1"/>
  <c r="F254" i="1" s="1"/>
  <c r="F269" i="1" s="1"/>
  <c r="F284" i="1" s="1"/>
  <c r="E149" i="1"/>
  <c r="F136" i="1"/>
  <c r="F151" i="1" s="1"/>
  <c r="F166" i="1" s="1"/>
  <c r="F181" i="1" s="1"/>
  <c r="F196" i="1" s="1"/>
  <c r="F211" i="1" s="1"/>
  <c r="F226" i="1" s="1"/>
  <c r="F241" i="1" s="1"/>
  <c r="F256" i="1" s="1"/>
  <c r="F271" i="1" s="1"/>
  <c r="F286" i="1" s="1"/>
  <c r="E151" i="1"/>
  <c r="Z138" i="1"/>
  <c r="Z137" i="1"/>
  <c r="G195" i="1"/>
  <c r="G202" i="1"/>
  <c r="G228" i="1"/>
  <c r="G242" i="1"/>
  <c r="G226" i="1"/>
  <c r="G224" i="1"/>
  <c r="G238" i="1"/>
  <c r="G237" i="1"/>
  <c r="G236" i="1"/>
  <c r="G235" i="1"/>
  <c r="G219" i="1"/>
  <c r="G218" i="1"/>
  <c r="I133" i="1" l="1"/>
  <c r="O133" i="1" s="1"/>
  <c r="S133" i="1" s="1"/>
  <c r="I135" i="1"/>
  <c r="O135" i="1" s="1"/>
  <c r="U135" i="1" s="1"/>
  <c r="E160" i="1"/>
  <c r="I145" i="1"/>
  <c r="E163" i="1"/>
  <c r="I148" i="1"/>
  <c r="I138" i="1"/>
  <c r="O138" i="1" s="1"/>
  <c r="X138" i="1" s="1"/>
  <c r="F153" i="1"/>
  <c r="S130" i="1"/>
  <c r="R130" i="1"/>
  <c r="T130" i="1"/>
  <c r="X130" i="1"/>
  <c r="Q130" i="1"/>
  <c r="P130" i="1"/>
  <c r="U130" i="1"/>
  <c r="E165" i="1"/>
  <c r="I150" i="1"/>
  <c r="I136" i="1"/>
  <c r="O136" i="1" s="1"/>
  <c r="I132" i="1"/>
  <c r="O132" i="1" s="1"/>
  <c r="E166" i="1"/>
  <c r="I151" i="1"/>
  <c r="E157" i="1"/>
  <c r="I142" i="1"/>
  <c r="X129" i="1"/>
  <c r="S129" i="1"/>
  <c r="P129" i="1"/>
  <c r="T129" i="1"/>
  <c r="R129" i="1"/>
  <c r="Q129" i="1"/>
  <c r="U129" i="1"/>
  <c r="E162" i="1"/>
  <c r="I147" i="1"/>
  <c r="R127" i="1"/>
  <c r="Q127" i="1"/>
  <c r="S127" i="1"/>
  <c r="X127" i="1"/>
  <c r="P127" i="1"/>
  <c r="T127" i="1"/>
  <c r="U127" i="1"/>
  <c r="E159" i="1"/>
  <c r="I144" i="1"/>
  <c r="E164" i="1"/>
  <c r="I149" i="1"/>
  <c r="E161" i="1"/>
  <c r="I146" i="1"/>
  <c r="P128" i="1"/>
  <c r="T128" i="1"/>
  <c r="X128" i="1"/>
  <c r="S128" i="1"/>
  <c r="Q128" i="1"/>
  <c r="R128" i="1"/>
  <c r="U128" i="1"/>
  <c r="I134" i="1"/>
  <c r="O134" i="1" s="1"/>
  <c r="I131" i="1"/>
  <c r="O131" i="1" s="1"/>
  <c r="F152" i="1"/>
  <c r="I137" i="1"/>
  <c r="O137" i="1" s="1"/>
  <c r="U137" i="1" s="1"/>
  <c r="E158" i="1"/>
  <c r="I143" i="1"/>
  <c r="F16" i="1"/>
  <c r="B152" i="1"/>
  <c r="F17" i="1"/>
  <c r="B153" i="1"/>
  <c r="G210" i="1"/>
  <c r="G217" i="1"/>
  <c r="G232" i="1" s="1"/>
  <c r="G243" i="1"/>
  <c r="G257" i="1"/>
  <c r="G241" i="1"/>
  <c r="G239" i="1"/>
  <c r="G253" i="1"/>
  <c r="G252" i="1"/>
  <c r="G251" i="1"/>
  <c r="G250" i="1"/>
  <c r="G234" i="1"/>
  <c r="G233" i="1"/>
  <c r="P135" i="1" l="1"/>
  <c r="X135" i="1"/>
  <c r="P133" i="1"/>
  <c r="U133" i="1"/>
  <c r="Z134" i="1" s="1"/>
  <c r="F13" i="1" s="1"/>
  <c r="Q133" i="1"/>
  <c r="X133" i="1"/>
  <c r="T133" i="1"/>
  <c r="S135" i="1"/>
  <c r="T135" i="1"/>
  <c r="R133" i="1"/>
  <c r="Q135" i="1"/>
  <c r="R135" i="1"/>
  <c r="U138" i="1"/>
  <c r="Q138" i="1"/>
  <c r="S137" i="1"/>
  <c r="Y137" i="1"/>
  <c r="S138" i="1"/>
  <c r="E175" i="1"/>
  <c r="I160" i="1"/>
  <c r="R137" i="1"/>
  <c r="T138" i="1"/>
  <c r="T132" i="1"/>
  <c r="Q132" i="1"/>
  <c r="P132" i="1"/>
  <c r="R132" i="1"/>
  <c r="S132" i="1"/>
  <c r="X132" i="1"/>
  <c r="U132" i="1"/>
  <c r="Z133" i="1" s="1"/>
  <c r="P136" i="1"/>
  <c r="T136" i="1"/>
  <c r="X136" i="1"/>
  <c r="S136" i="1"/>
  <c r="Q136" i="1"/>
  <c r="R136" i="1"/>
  <c r="U136" i="1"/>
  <c r="T137" i="1"/>
  <c r="Y138" i="1"/>
  <c r="E173" i="1"/>
  <c r="I158" i="1"/>
  <c r="E180" i="1"/>
  <c r="I165" i="1"/>
  <c r="F168" i="1"/>
  <c r="I153" i="1"/>
  <c r="O153" i="1" s="1"/>
  <c r="P137" i="1"/>
  <c r="P138" i="1"/>
  <c r="F167" i="1"/>
  <c r="I152" i="1"/>
  <c r="O152" i="1" s="1"/>
  <c r="E177" i="1"/>
  <c r="I162" i="1"/>
  <c r="E179" i="1"/>
  <c r="I164" i="1"/>
  <c r="X137" i="1"/>
  <c r="E174" i="1"/>
  <c r="I159" i="1"/>
  <c r="Q137" i="1"/>
  <c r="R138" i="1"/>
  <c r="Q131" i="1"/>
  <c r="S131" i="1"/>
  <c r="R131" i="1"/>
  <c r="P131" i="1"/>
  <c r="T131" i="1"/>
  <c r="X131" i="1"/>
  <c r="U131" i="1"/>
  <c r="Z132" i="1" s="1"/>
  <c r="E172" i="1"/>
  <c r="I157" i="1"/>
  <c r="E178" i="1"/>
  <c r="I163" i="1"/>
  <c r="R134" i="1"/>
  <c r="X134" i="1"/>
  <c r="T134" i="1"/>
  <c r="S134" i="1"/>
  <c r="Q134" i="1"/>
  <c r="P134" i="1"/>
  <c r="U134" i="1"/>
  <c r="Z135" i="1" s="1"/>
  <c r="Z136" i="1"/>
  <c r="E176" i="1"/>
  <c r="I161" i="1"/>
  <c r="E181" i="1"/>
  <c r="I166" i="1"/>
  <c r="Z153" i="1"/>
  <c r="B168" i="1" s="1"/>
  <c r="Z152" i="1"/>
  <c r="B167" i="1" s="1"/>
  <c r="G225" i="1"/>
  <c r="G258" i="1"/>
  <c r="G272" i="1"/>
  <c r="G256" i="1"/>
  <c r="G254" i="1"/>
  <c r="G268" i="1"/>
  <c r="G267" i="1"/>
  <c r="G266" i="1"/>
  <c r="G265" i="1"/>
  <c r="G249" i="1"/>
  <c r="G248" i="1"/>
  <c r="G247" i="1"/>
  <c r="B149" i="1" l="1"/>
  <c r="O149" i="1" s="1"/>
  <c r="R139" i="1"/>
  <c r="Z129" i="1" s="1"/>
  <c r="F8" i="1" s="1"/>
  <c r="P139" i="1"/>
  <c r="Z127" i="1" s="1"/>
  <c r="F6" i="1" s="1"/>
  <c r="Y139" i="1"/>
  <c r="F27" i="1" s="1"/>
  <c r="Q139" i="1"/>
  <c r="Z128" i="1" s="1"/>
  <c r="F7" i="1" s="1"/>
  <c r="T139" i="1"/>
  <c r="Z131" i="1" s="1"/>
  <c r="F10" i="1" s="1"/>
  <c r="S139" i="1"/>
  <c r="Z130" i="1" s="1"/>
  <c r="B145" i="1" s="1"/>
  <c r="Y145" i="1" s="1"/>
  <c r="X139" i="1"/>
  <c r="F25" i="1" s="1"/>
  <c r="X149" i="1"/>
  <c r="S149" i="1"/>
  <c r="T149" i="1"/>
  <c r="R149" i="1"/>
  <c r="Q149" i="1"/>
  <c r="P149" i="1"/>
  <c r="E192" i="1"/>
  <c r="I177" i="1"/>
  <c r="E196" i="1"/>
  <c r="I181" i="1"/>
  <c r="F183" i="1"/>
  <c r="I168" i="1"/>
  <c r="O168" i="1" s="1"/>
  <c r="F12" i="1"/>
  <c r="B148" i="1"/>
  <c r="E191" i="1"/>
  <c r="I176" i="1"/>
  <c r="E189" i="1"/>
  <c r="I174" i="1"/>
  <c r="F11" i="1"/>
  <c r="B147" i="1"/>
  <c r="E195" i="1"/>
  <c r="I180" i="1"/>
  <c r="Y149" i="1"/>
  <c r="U149" i="1"/>
  <c r="Z150" i="1" s="1"/>
  <c r="F14" i="1"/>
  <c r="B150" i="1"/>
  <c r="E193" i="1"/>
  <c r="I178" i="1"/>
  <c r="F182" i="1"/>
  <c r="I167" i="1"/>
  <c r="O167" i="1" s="1"/>
  <c r="E190" i="1"/>
  <c r="I175" i="1"/>
  <c r="F15" i="1"/>
  <c r="B151" i="1"/>
  <c r="E194" i="1"/>
  <c r="I179" i="1"/>
  <c r="E187" i="1"/>
  <c r="I172" i="1"/>
  <c r="E188" i="1"/>
  <c r="I173" i="1"/>
  <c r="G16" i="1"/>
  <c r="Y152" i="1"/>
  <c r="Q152" i="1"/>
  <c r="S152" i="1"/>
  <c r="P152" i="1"/>
  <c r="R152" i="1"/>
  <c r="T152" i="1"/>
  <c r="X152" i="1"/>
  <c r="Z167" i="1"/>
  <c r="B182" i="1" s="1"/>
  <c r="X153" i="1"/>
  <c r="R153" i="1"/>
  <c r="Q153" i="1"/>
  <c r="T153" i="1"/>
  <c r="Y153" i="1"/>
  <c r="S153" i="1"/>
  <c r="P153" i="1"/>
  <c r="G17" i="1"/>
  <c r="Z168" i="1"/>
  <c r="B183" i="1" s="1"/>
  <c r="G240" i="1"/>
  <c r="G273" i="1"/>
  <c r="G287" i="1"/>
  <c r="G271" i="1"/>
  <c r="G269" i="1"/>
  <c r="G283" i="1"/>
  <c r="G282" i="1"/>
  <c r="G281" i="1"/>
  <c r="G280" i="1"/>
  <c r="G264" i="1"/>
  <c r="G263" i="1"/>
  <c r="G262" i="1"/>
  <c r="B144" i="1" l="1"/>
  <c r="Y144" i="1" s="1"/>
  <c r="O145" i="1"/>
  <c r="U145" i="1" s="1"/>
  <c r="F9" i="1"/>
  <c r="B142" i="1"/>
  <c r="Y142" i="1" s="1"/>
  <c r="F28" i="1"/>
  <c r="F29" i="1" s="1"/>
  <c r="B143" i="1"/>
  <c r="Y143" i="1" s="1"/>
  <c r="B146" i="1"/>
  <c r="Y146" i="1" s="1"/>
  <c r="F26" i="1"/>
  <c r="F30" i="1" s="1"/>
  <c r="E206" i="1"/>
  <c r="I191" i="1"/>
  <c r="E210" i="1"/>
  <c r="I195" i="1"/>
  <c r="Y148" i="1"/>
  <c r="O148" i="1"/>
  <c r="E208" i="1"/>
  <c r="I193" i="1"/>
  <c r="Y147" i="1"/>
  <c r="O147" i="1"/>
  <c r="E202" i="1"/>
  <c r="I187" i="1"/>
  <c r="E209" i="1"/>
  <c r="I194" i="1"/>
  <c r="Y151" i="1"/>
  <c r="O151" i="1"/>
  <c r="Y150" i="1"/>
  <c r="O150" i="1"/>
  <c r="F198" i="1"/>
  <c r="I183" i="1"/>
  <c r="O183" i="1" s="1"/>
  <c r="E207" i="1"/>
  <c r="I192" i="1"/>
  <c r="E204" i="1"/>
  <c r="I189" i="1"/>
  <c r="E211" i="1"/>
  <c r="I196" i="1"/>
  <c r="F197" i="1"/>
  <c r="I182" i="1"/>
  <c r="O182" i="1" s="1"/>
  <c r="E203" i="1"/>
  <c r="I188" i="1"/>
  <c r="E205" i="1"/>
  <c r="I190" i="1"/>
  <c r="B165" i="1"/>
  <c r="G14" i="1"/>
  <c r="H17" i="1"/>
  <c r="X168" i="1"/>
  <c r="P168" i="1"/>
  <c r="T168" i="1"/>
  <c r="S168" i="1"/>
  <c r="R168" i="1"/>
  <c r="Y168" i="1"/>
  <c r="Q168" i="1"/>
  <c r="H16" i="1"/>
  <c r="P167" i="1"/>
  <c r="Q167" i="1"/>
  <c r="S167" i="1"/>
  <c r="R167" i="1"/>
  <c r="Y167" i="1"/>
  <c r="T167" i="1"/>
  <c r="X167" i="1"/>
  <c r="Z183" i="1"/>
  <c r="B198" i="1" s="1"/>
  <c r="Z182" i="1"/>
  <c r="B197" i="1" s="1"/>
  <c r="G255" i="1"/>
  <c r="G288" i="1"/>
  <c r="G286" i="1"/>
  <c r="G284" i="1"/>
  <c r="G279" i="1"/>
  <c r="G278" i="1"/>
  <c r="G277" i="1"/>
  <c r="O144" i="1" l="1"/>
  <c r="U144" i="1" s="1"/>
  <c r="O142" i="1"/>
  <c r="U142" i="1" s="1"/>
  <c r="P145" i="1"/>
  <c r="T145" i="1"/>
  <c r="R145" i="1"/>
  <c r="Q145" i="1"/>
  <c r="X145" i="1"/>
  <c r="S145" i="1"/>
  <c r="O143" i="1"/>
  <c r="U143" i="1" s="1"/>
  <c r="O146" i="1"/>
  <c r="X146" i="1" s="1"/>
  <c r="E220" i="1"/>
  <c r="I205" i="1"/>
  <c r="R150" i="1"/>
  <c r="X150" i="1"/>
  <c r="S150" i="1"/>
  <c r="P150" i="1"/>
  <c r="Q150" i="1"/>
  <c r="T150" i="1"/>
  <c r="S148" i="1"/>
  <c r="Q148" i="1"/>
  <c r="X148" i="1"/>
  <c r="T148" i="1"/>
  <c r="P148" i="1"/>
  <c r="R148" i="1"/>
  <c r="E219" i="1"/>
  <c r="I204" i="1"/>
  <c r="U150" i="1"/>
  <c r="U148" i="1"/>
  <c r="Z149" i="1" s="1"/>
  <c r="E223" i="1"/>
  <c r="I208" i="1"/>
  <c r="E218" i="1"/>
  <c r="I203" i="1"/>
  <c r="E217" i="1"/>
  <c r="I202" i="1"/>
  <c r="E226" i="1"/>
  <c r="I211" i="1"/>
  <c r="U151" i="1"/>
  <c r="P151" i="1"/>
  <c r="T151" i="1"/>
  <c r="R151" i="1"/>
  <c r="Q151" i="1"/>
  <c r="S151" i="1"/>
  <c r="X151" i="1"/>
  <c r="T147" i="1"/>
  <c r="Q147" i="1"/>
  <c r="X147" i="1"/>
  <c r="P147" i="1"/>
  <c r="S147" i="1"/>
  <c r="R147" i="1"/>
  <c r="F213" i="1"/>
  <c r="I198" i="1"/>
  <c r="E222" i="1"/>
  <c r="I207" i="1"/>
  <c r="U147" i="1"/>
  <c r="Z148" i="1" s="1"/>
  <c r="E225" i="1"/>
  <c r="I210" i="1"/>
  <c r="F212" i="1"/>
  <c r="I197" i="1"/>
  <c r="Y154" i="1"/>
  <c r="G27" i="1" s="1"/>
  <c r="Y165" i="1"/>
  <c r="O165" i="1"/>
  <c r="U165" i="1" s="1"/>
  <c r="E224" i="1"/>
  <c r="I209" i="1"/>
  <c r="E221" i="1"/>
  <c r="I206" i="1"/>
  <c r="Y183" i="1"/>
  <c r="Q183" i="1"/>
  <c r="P183" i="1"/>
  <c r="X183" i="1"/>
  <c r="I17" i="1"/>
  <c r="R183" i="1"/>
  <c r="T183" i="1"/>
  <c r="S183" i="1"/>
  <c r="Z198" i="1"/>
  <c r="B213" i="1" s="1"/>
  <c r="O198" i="1"/>
  <c r="Z197" i="1"/>
  <c r="B212" i="1" s="1"/>
  <c r="O197" i="1"/>
  <c r="I16" i="1"/>
  <c r="X182" i="1"/>
  <c r="T182" i="1"/>
  <c r="P182" i="1"/>
  <c r="R182" i="1"/>
  <c r="S182" i="1"/>
  <c r="Y182" i="1"/>
  <c r="Q182" i="1"/>
  <c r="G270" i="1"/>
  <c r="R142" i="1" l="1"/>
  <c r="T142" i="1"/>
  <c r="S142" i="1"/>
  <c r="Q142" i="1"/>
  <c r="X142" i="1"/>
  <c r="P142" i="1"/>
  <c r="P144" i="1"/>
  <c r="Q144" i="1"/>
  <c r="R144" i="1"/>
  <c r="S144" i="1"/>
  <c r="T144" i="1"/>
  <c r="X144" i="1"/>
  <c r="U146" i="1"/>
  <c r="Z147" i="1" s="1"/>
  <c r="B162" i="1" s="1"/>
  <c r="Y162" i="1" s="1"/>
  <c r="Q143" i="1"/>
  <c r="T143" i="1"/>
  <c r="X143" i="1"/>
  <c r="S143" i="1"/>
  <c r="R143" i="1"/>
  <c r="P143" i="1"/>
  <c r="P146" i="1"/>
  <c r="S146" i="1"/>
  <c r="Q146" i="1"/>
  <c r="R146" i="1"/>
  <c r="T146" i="1"/>
  <c r="E240" i="1"/>
  <c r="I225" i="1"/>
  <c r="E232" i="1"/>
  <c r="I217" i="1"/>
  <c r="E234" i="1"/>
  <c r="I219" i="1"/>
  <c r="E233" i="1"/>
  <c r="I218" i="1"/>
  <c r="G12" i="1"/>
  <c r="B163" i="1"/>
  <c r="E236" i="1"/>
  <c r="I221" i="1"/>
  <c r="E237" i="1"/>
  <c r="I222" i="1"/>
  <c r="E238" i="1"/>
  <c r="I223" i="1"/>
  <c r="E239" i="1"/>
  <c r="I224" i="1"/>
  <c r="F227" i="1"/>
  <c r="I212" i="1"/>
  <c r="O212" i="1" s="1"/>
  <c r="F228" i="1"/>
  <c r="I213" i="1"/>
  <c r="O213" i="1" s="1"/>
  <c r="E241" i="1"/>
  <c r="I226" i="1"/>
  <c r="B164" i="1"/>
  <c r="G13" i="1"/>
  <c r="Z151" i="1"/>
  <c r="Q165" i="1"/>
  <c r="T165" i="1"/>
  <c r="S165" i="1"/>
  <c r="R165" i="1"/>
  <c r="P165" i="1"/>
  <c r="X165" i="1"/>
  <c r="E235" i="1"/>
  <c r="I220" i="1"/>
  <c r="J16" i="1"/>
  <c r="Y197" i="1"/>
  <c r="S197" i="1"/>
  <c r="Q197" i="1"/>
  <c r="P197" i="1"/>
  <c r="T197" i="1"/>
  <c r="R197" i="1"/>
  <c r="X197" i="1"/>
  <c r="Z212" i="1"/>
  <c r="B227" i="1" s="1"/>
  <c r="J17" i="1"/>
  <c r="R198" i="1"/>
  <c r="T198" i="1"/>
  <c r="S198" i="1"/>
  <c r="P198" i="1"/>
  <c r="Y198" i="1"/>
  <c r="X198" i="1"/>
  <c r="Q198" i="1"/>
  <c r="Z213" i="1"/>
  <c r="B228" i="1" s="1"/>
  <c r="G285" i="1"/>
  <c r="P154" i="1" l="1"/>
  <c r="Z142" i="1" s="1"/>
  <c r="G6" i="1" s="1"/>
  <c r="X154" i="1"/>
  <c r="G25" i="1" s="1"/>
  <c r="G28" i="1" s="1"/>
  <c r="G29" i="1" s="1"/>
  <c r="Q154" i="1"/>
  <c r="Z143" i="1" s="1"/>
  <c r="B158" i="1" s="1"/>
  <c r="Y158" i="1" s="1"/>
  <c r="G11" i="1"/>
  <c r="T154" i="1"/>
  <c r="Z146" i="1" s="1"/>
  <c r="G10" i="1" s="1"/>
  <c r="S154" i="1"/>
  <c r="Z145" i="1" s="1"/>
  <c r="G9" i="1" s="1"/>
  <c r="R154" i="1"/>
  <c r="Z144" i="1" s="1"/>
  <c r="B159" i="1" s="1"/>
  <c r="O159" i="1" s="1"/>
  <c r="E248" i="1"/>
  <c r="I233" i="1"/>
  <c r="E256" i="1"/>
  <c r="I241" i="1"/>
  <c r="F243" i="1"/>
  <c r="I228" i="1"/>
  <c r="O228" i="1" s="1"/>
  <c r="E253" i="1"/>
  <c r="I238" i="1"/>
  <c r="E252" i="1"/>
  <c r="I237" i="1"/>
  <c r="E249" i="1"/>
  <c r="I234" i="1"/>
  <c r="E250" i="1"/>
  <c r="I235" i="1"/>
  <c r="F242" i="1"/>
  <c r="I227" i="1"/>
  <c r="O227" i="1" s="1"/>
  <c r="E251" i="1"/>
  <c r="I236" i="1"/>
  <c r="E247" i="1"/>
  <c r="I232" i="1"/>
  <c r="G15" i="1"/>
  <c r="B166" i="1"/>
  <c r="Y164" i="1"/>
  <c r="O164" i="1"/>
  <c r="U164" i="1" s="1"/>
  <c r="Z165" i="1" s="1"/>
  <c r="E254" i="1"/>
  <c r="I239" i="1"/>
  <c r="Y163" i="1"/>
  <c r="O163" i="1"/>
  <c r="U163" i="1" s="1"/>
  <c r="Z164" i="1" s="1"/>
  <c r="E255" i="1"/>
  <c r="I240" i="1"/>
  <c r="O162" i="1"/>
  <c r="U162" i="1" s="1"/>
  <c r="Z163" i="1" s="1"/>
  <c r="B178" i="1" s="1"/>
  <c r="G7" i="1"/>
  <c r="K16" i="1"/>
  <c r="T212" i="1"/>
  <c r="R212" i="1"/>
  <c r="Q212" i="1"/>
  <c r="S212" i="1"/>
  <c r="X212" i="1"/>
  <c r="P212" i="1"/>
  <c r="Y212" i="1"/>
  <c r="Z227" i="1"/>
  <c r="B242" i="1" s="1"/>
  <c r="K17" i="1"/>
  <c r="S213" i="1"/>
  <c r="Y213" i="1"/>
  <c r="R213" i="1"/>
  <c r="X213" i="1"/>
  <c r="T213" i="1"/>
  <c r="Q213" i="1"/>
  <c r="P213" i="1"/>
  <c r="Z228" i="1"/>
  <c r="B243" i="1" s="1"/>
  <c r="G31" i="1" l="1"/>
  <c r="G32" i="1"/>
  <c r="B157" i="1"/>
  <c r="O157" i="1" s="1"/>
  <c r="O158" i="1"/>
  <c r="Q158" i="1" s="1"/>
  <c r="B160" i="1"/>
  <c r="O160" i="1" s="1"/>
  <c r="U160" i="1" s="1"/>
  <c r="B161" i="1"/>
  <c r="G26" i="1"/>
  <c r="G30" i="1" s="1"/>
  <c r="G8" i="1"/>
  <c r="Y159" i="1"/>
  <c r="P162" i="1"/>
  <c r="X162" i="1"/>
  <c r="H13" i="1"/>
  <c r="B179" i="1"/>
  <c r="F257" i="1"/>
  <c r="I242" i="1"/>
  <c r="E268" i="1"/>
  <c r="I253" i="1"/>
  <c r="E270" i="1"/>
  <c r="I255" i="1"/>
  <c r="S163" i="1"/>
  <c r="T163" i="1"/>
  <c r="X163" i="1"/>
  <c r="P163" i="1"/>
  <c r="R163" i="1"/>
  <c r="Q163" i="1"/>
  <c r="O166" i="1"/>
  <c r="Y166" i="1"/>
  <c r="E265" i="1"/>
  <c r="I250" i="1"/>
  <c r="F258" i="1"/>
  <c r="I243" i="1"/>
  <c r="O243" i="1" s="1"/>
  <c r="E269" i="1"/>
  <c r="I254" i="1"/>
  <c r="E262" i="1"/>
  <c r="I247" i="1"/>
  <c r="E264" i="1"/>
  <c r="I249" i="1"/>
  <c r="E271" i="1"/>
  <c r="I256" i="1"/>
  <c r="H14" i="1"/>
  <c r="B180" i="1"/>
  <c r="Q164" i="1"/>
  <c r="X164" i="1"/>
  <c r="T164" i="1"/>
  <c r="S164" i="1"/>
  <c r="R164" i="1"/>
  <c r="P164" i="1"/>
  <c r="E266" i="1"/>
  <c r="I251" i="1"/>
  <c r="E267" i="1"/>
  <c r="I252" i="1"/>
  <c r="E263" i="1"/>
  <c r="I248" i="1"/>
  <c r="T162" i="1"/>
  <c r="Q162" i="1"/>
  <c r="R162" i="1"/>
  <c r="H12" i="1"/>
  <c r="S162" i="1"/>
  <c r="Y178" i="1"/>
  <c r="O178" i="1"/>
  <c r="L16" i="1"/>
  <c r="Y227" i="1"/>
  <c r="T227" i="1"/>
  <c r="Q227" i="1"/>
  <c r="P227" i="1"/>
  <c r="X227" i="1"/>
  <c r="S227" i="1"/>
  <c r="R227" i="1"/>
  <c r="Z242" i="1"/>
  <c r="B257" i="1" s="1"/>
  <c r="O242" i="1"/>
  <c r="R158" i="1"/>
  <c r="T158" i="1"/>
  <c r="L17" i="1"/>
  <c r="R228" i="1"/>
  <c r="X228" i="1"/>
  <c r="T228" i="1"/>
  <c r="Y228" i="1"/>
  <c r="Q228" i="1"/>
  <c r="S228" i="1"/>
  <c r="P228" i="1"/>
  <c r="Y157" i="1"/>
  <c r="U159" i="1"/>
  <c r="T159" i="1"/>
  <c r="X159" i="1"/>
  <c r="R159" i="1"/>
  <c r="Q159" i="1"/>
  <c r="P159" i="1"/>
  <c r="S159" i="1"/>
  <c r="Z243" i="1"/>
  <c r="B258" i="1" s="1"/>
  <c r="X158" i="1" l="1"/>
  <c r="P158" i="1"/>
  <c r="S158" i="1"/>
  <c r="U158" i="1"/>
  <c r="Y160" i="1"/>
  <c r="O161" i="1"/>
  <c r="Y161" i="1"/>
  <c r="E282" i="1"/>
  <c r="I282" i="1" s="1"/>
  <c r="I267" i="1"/>
  <c r="E277" i="1"/>
  <c r="I277" i="1" s="1"/>
  <c r="I262" i="1"/>
  <c r="U166" i="1"/>
  <c r="Z166" i="1" s="1"/>
  <c r="T166" i="1"/>
  <c r="X166" i="1"/>
  <c r="R166" i="1"/>
  <c r="Q166" i="1"/>
  <c r="P166" i="1"/>
  <c r="S166" i="1"/>
  <c r="E285" i="1"/>
  <c r="I285" i="1" s="1"/>
  <c r="I270" i="1"/>
  <c r="O180" i="1"/>
  <c r="Y180" i="1"/>
  <c r="E281" i="1"/>
  <c r="I281" i="1" s="1"/>
  <c r="I266" i="1"/>
  <c r="E284" i="1"/>
  <c r="I284" i="1" s="1"/>
  <c r="I269" i="1"/>
  <c r="E283" i="1"/>
  <c r="I283" i="1" s="1"/>
  <c r="I268" i="1"/>
  <c r="E286" i="1"/>
  <c r="I286" i="1" s="1"/>
  <c r="I271" i="1"/>
  <c r="F273" i="1"/>
  <c r="I258" i="1"/>
  <c r="F272" i="1"/>
  <c r="I257" i="1"/>
  <c r="Y179" i="1"/>
  <c r="O179" i="1"/>
  <c r="U179" i="1" s="1"/>
  <c r="Z180" i="1" s="1"/>
  <c r="E278" i="1"/>
  <c r="I278" i="1" s="1"/>
  <c r="I263" i="1"/>
  <c r="E279" i="1"/>
  <c r="I279" i="1" s="1"/>
  <c r="I264" i="1"/>
  <c r="E280" i="1"/>
  <c r="I280" i="1" s="1"/>
  <c r="I265" i="1"/>
  <c r="S160" i="1"/>
  <c r="P160" i="1"/>
  <c r="R160" i="1"/>
  <c r="T160" i="1"/>
  <c r="Q160" i="1"/>
  <c r="X160" i="1"/>
  <c r="M16" i="1"/>
  <c r="P242" i="1"/>
  <c r="S242" i="1"/>
  <c r="Q242" i="1"/>
  <c r="T242" i="1"/>
  <c r="X242" i="1"/>
  <c r="R242" i="1"/>
  <c r="Y242" i="1"/>
  <c r="U157" i="1"/>
  <c r="Q157" i="1"/>
  <c r="S157" i="1"/>
  <c r="T157" i="1"/>
  <c r="R157" i="1"/>
  <c r="P157" i="1"/>
  <c r="X157" i="1"/>
  <c r="Z257" i="1"/>
  <c r="B272" i="1" s="1"/>
  <c r="O257" i="1"/>
  <c r="M17" i="1"/>
  <c r="Q243" i="1"/>
  <c r="T243" i="1"/>
  <c r="R243" i="1"/>
  <c r="Y243" i="1"/>
  <c r="X243" i="1"/>
  <c r="P243" i="1"/>
  <c r="S243" i="1"/>
  <c r="Z258" i="1"/>
  <c r="B273" i="1" s="1"/>
  <c r="O258" i="1"/>
  <c r="U178" i="1"/>
  <c r="Z179" i="1" s="1"/>
  <c r="R178" i="1"/>
  <c r="X178" i="1"/>
  <c r="S178" i="1"/>
  <c r="T178" i="1"/>
  <c r="Q178" i="1"/>
  <c r="P178" i="1"/>
  <c r="Y169" i="1" l="1"/>
  <c r="H27" i="1" s="1"/>
  <c r="U161" i="1"/>
  <c r="Z162" i="1" s="1"/>
  <c r="S161" i="1"/>
  <c r="S169" i="1" s="1"/>
  <c r="Z160" i="1" s="1"/>
  <c r="P161" i="1"/>
  <c r="P169" i="1" s="1"/>
  <c r="Z157" i="1" s="1"/>
  <c r="Q161" i="1"/>
  <c r="Q169" i="1" s="1"/>
  <c r="Z158" i="1" s="1"/>
  <c r="B173" i="1" s="1"/>
  <c r="T161" i="1"/>
  <c r="T169" i="1" s="1"/>
  <c r="Z161" i="1" s="1"/>
  <c r="R161" i="1"/>
  <c r="R169" i="1" s="1"/>
  <c r="Z159" i="1" s="1"/>
  <c r="X161" i="1"/>
  <c r="X169" i="1" s="1"/>
  <c r="H25" i="1" s="1"/>
  <c r="I14" i="1"/>
  <c r="B195" i="1"/>
  <c r="U180" i="1"/>
  <c r="X180" i="1"/>
  <c r="S180" i="1"/>
  <c r="R180" i="1"/>
  <c r="T180" i="1"/>
  <c r="P180" i="1"/>
  <c r="Q180" i="1"/>
  <c r="Q179" i="1"/>
  <c r="X179" i="1"/>
  <c r="P179" i="1"/>
  <c r="R179" i="1"/>
  <c r="T179" i="1"/>
  <c r="S179" i="1"/>
  <c r="H15" i="1"/>
  <c r="B181" i="1"/>
  <c r="F288" i="1"/>
  <c r="I288" i="1" s="1"/>
  <c r="I273" i="1"/>
  <c r="O273" i="1" s="1"/>
  <c r="F287" i="1"/>
  <c r="I287" i="1" s="1"/>
  <c r="I272" i="1"/>
  <c r="O272" i="1" s="1"/>
  <c r="N16" i="1"/>
  <c r="T257" i="1"/>
  <c r="P257" i="1"/>
  <c r="X257" i="1"/>
  <c r="S257" i="1"/>
  <c r="Q257" i="1"/>
  <c r="Y257" i="1"/>
  <c r="R257" i="1"/>
  <c r="Z272" i="1"/>
  <c r="B287" i="1" s="1"/>
  <c r="B194" i="1"/>
  <c r="I13" i="1"/>
  <c r="Z273" i="1"/>
  <c r="B288" i="1" s="1"/>
  <c r="N17" i="1"/>
  <c r="S258" i="1"/>
  <c r="P258" i="1"/>
  <c r="Y258" i="1"/>
  <c r="X258" i="1"/>
  <c r="R258" i="1"/>
  <c r="Q258" i="1"/>
  <c r="T258" i="1"/>
  <c r="H28" i="1" l="1"/>
  <c r="H32" i="1" s="1"/>
  <c r="B174" i="1"/>
  <c r="Y174" i="1" s="1"/>
  <c r="H8" i="1"/>
  <c r="B175" i="1"/>
  <c r="O175" i="1" s="1"/>
  <c r="H9" i="1"/>
  <c r="H11" i="1"/>
  <c r="B177" i="1"/>
  <c r="O177" i="1" s="1"/>
  <c r="U177" i="1" s="1"/>
  <c r="Z178" i="1" s="1"/>
  <c r="H7" i="1"/>
  <c r="H31" i="1"/>
  <c r="Y195" i="1"/>
  <c r="O195" i="1"/>
  <c r="U195" i="1" s="1"/>
  <c r="O181" i="1"/>
  <c r="Y181" i="1"/>
  <c r="U181" i="1"/>
  <c r="Z181" i="1" s="1"/>
  <c r="B176" i="1"/>
  <c r="H10" i="1"/>
  <c r="H26" i="1"/>
  <c r="H30" i="1" s="1"/>
  <c r="B172" i="1"/>
  <c r="H6" i="1"/>
  <c r="Z288" i="1"/>
  <c r="O288" i="1"/>
  <c r="O16" i="1"/>
  <c r="X272" i="1"/>
  <c r="S272" i="1"/>
  <c r="P272" i="1"/>
  <c r="T272" i="1"/>
  <c r="R272" i="1"/>
  <c r="Y272" i="1"/>
  <c r="Q272" i="1"/>
  <c r="Z287" i="1"/>
  <c r="O287" i="1"/>
  <c r="Y194" i="1"/>
  <c r="O194" i="1"/>
  <c r="O17" i="1"/>
  <c r="Y273" i="1"/>
  <c r="Q273" i="1"/>
  <c r="T273" i="1"/>
  <c r="S273" i="1"/>
  <c r="P273" i="1"/>
  <c r="X273" i="1"/>
  <c r="R273" i="1"/>
  <c r="Y173" i="1"/>
  <c r="O173" i="1"/>
  <c r="Y175" i="1" l="1"/>
  <c r="H29" i="1"/>
  <c r="Y177" i="1"/>
  <c r="O174" i="1"/>
  <c r="U174" i="1" s="1"/>
  <c r="B196" i="1"/>
  <c r="I15" i="1"/>
  <c r="Q181" i="1"/>
  <c r="P181" i="1"/>
  <c r="T181" i="1"/>
  <c r="X181" i="1"/>
  <c r="R181" i="1"/>
  <c r="S181" i="1"/>
  <c r="R195" i="1"/>
  <c r="T195" i="1"/>
  <c r="Q195" i="1"/>
  <c r="S195" i="1"/>
  <c r="P195" i="1"/>
  <c r="X195" i="1"/>
  <c r="U194" i="1"/>
  <c r="Z195" i="1" s="1"/>
  <c r="T194" i="1"/>
  <c r="P194" i="1"/>
  <c r="S194" i="1"/>
  <c r="R194" i="1"/>
  <c r="Q194" i="1"/>
  <c r="X194" i="1"/>
  <c r="O172" i="1"/>
  <c r="Y172" i="1"/>
  <c r="U173" i="1"/>
  <c r="R173" i="1"/>
  <c r="Q173" i="1"/>
  <c r="X173" i="1"/>
  <c r="T173" i="1"/>
  <c r="S173" i="1"/>
  <c r="P173" i="1"/>
  <c r="I12" i="1"/>
  <c r="B193" i="1"/>
  <c r="P16" i="1"/>
  <c r="Y287" i="1"/>
  <c r="X287" i="1"/>
  <c r="Q287" i="1"/>
  <c r="S287" i="1"/>
  <c r="T287" i="1"/>
  <c r="P287" i="1"/>
  <c r="R287" i="1"/>
  <c r="T177" i="1"/>
  <c r="Q177" i="1"/>
  <c r="R177" i="1"/>
  <c r="P177" i="1"/>
  <c r="S177" i="1"/>
  <c r="X177" i="1"/>
  <c r="U175" i="1"/>
  <c r="X175" i="1"/>
  <c r="P175" i="1"/>
  <c r="Q175" i="1"/>
  <c r="T175" i="1"/>
  <c r="S175" i="1"/>
  <c r="R175" i="1"/>
  <c r="P17" i="1"/>
  <c r="X288" i="1"/>
  <c r="Q288" i="1"/>
  <c r="Y288" i="1"/>
  <c r="T288" i="1"/>
  <c r="R288" i="1"/>
  <c r="S288" i="1"/>
  <c r="P288" i="1"/>
  <c r="O176" i="1"/>
  <c r="Y176" i="1"/>
  <c r="Q174" i="1" l="1"/>
  <c r="P174" i="1"/>
  <c r="S174" i="1"/>
  <c r="R174" i="1"/>
  <c r="T174" i="1"/>
  <c r="X174" i="1"/>
  <c r="O196" i="1"/>
  <c r="U196" i="1" s="1"/>
  <c r="Z196" i="1" s="1"/>
  <c r="Y196" i="1"/>
  <c r="U172" i="1"/>
  <c r="R172" i="1"/>
  <c r="X172" i="1"/>
  <c r="P172" i="1"/>
  <c r="S172" i="1"/>
  <c r="T172" i="1"/>
  <c r="Q172" i="1"/>
  <c r="Y193" i="1"/>
  <c r="O193" i="1"/>
  <c r="U193" i="1" s="1"/>
  <c r="Z194" i="1" s="1"/>
  <c r="U176" i="1"/>
  <c r="X176" i="1"/>
  <c r="P176" i="1"/>
  <c r="Q176" i="1"/>
  <c r="T176" i="1"/>
  <c r="S176" i="1"/>
  <c r="R176" i="1"/>
  <c r="Y184" i="1"/>
  <c r="I27" i="1" s="1"/>
  <c r="J14" i="1"/>
  <c r="B210" i="1"/>
  <c r="B211" i="1" l="1"/>
  <c r="J15" i="1"/>
  <c r="P196" i="1"/>
  <c r="Q196" i="1"/>
  <c r="S196" i="1"/>
  <c r="X196" i="1"/>
  <c r="R196" i="1"/>
  <c r="T196" i="1"/>
  <c r="Q184" i="1"/>
  <c r="Z173" i="1" s="1"/>
  <c r="T184" i="1"/>
  <c r="Z176" i="1" s="1"/>
  <c r="S184" i="1"/>
  <c r="Z175" i="1" s="1"/>
  <c r="Y210" i="1"/>
  <c r="O210" i="1"/>
  <c r="P184" i="1"/>
  <c r="X184" i="1"/>
  <c r="I25" i="1" s="1"/>
  <c r="J13" i="1"/>
  <c r="B209" i="1"/>
  <c r="R184" i="1"/>
  <c r="Z174" i="1" s="1"/>
  <c r="S193" i="1"/>
  <c r="Q193" i="1"/>
  <c r="X193" i="1"/>
  <c r="P193" i="1"/>
  <c r="T193" i="1"/>
  <c r="R193" i="1"/>
  <c r="Z177" i="1"/>
  <c r="O211" i="1" l="1"/>
  <c r="U211" i="1" s="1"/>
  <c r="Y211" i="1"/>
  <c r="Z172" i="1"/>
  <c r="I26" i="1"/>
  <c r="I30" i="1" s="1"/>
  <c r="U210" i="1"/>
  <c r="Q210" i="1"/>
  <c r="X210" i="1"/>
  <c r="P210" i="1"/>
  <c r="R210" i="1"/>
  <c r="S210" i="1"/>
  <c r="T210" i="1"/>
  <c r="I31" i="1"/>
  <c r="I28" i="1"/>
  <c r="I9" i="1"/>
  <c r="B190" i="1"/>
  <c r="I8" i="1"/>
  <c r="B189" i="1"/>
  <c r="I10" i="1"/>
  <c r="B191" i="1"/>
  <c r="B192" i="1"/>
  <c r="I11" i="1"/>
  <c r="O209" i="1"/>
  <c r="Y209" i="1"/>
  <c r="B188" i="1"/>
  <c r="I7" i="1"/>
  <c r="Z211" i="1" l="1"/>
  <c r="B226" i="1" s="1"/>
  <c r="S211" i="1"/>
  <c r="T211" i="1"/>
  <c r="X211" i="1"/>
  <c r="Q211" i="1"/>
  <c r="R211" i="1"/>
  <c r="P211" i="1"/>
  <c r="U209" i="1"/>
  <c r="Z210" i="1" s="1"/>
  <c r="T209" i="1"/>
  <c r="P209" i="1"/>
  <c r="S209" i="1"/>
  <c r="X209" i="1"/>
  <c r="R209" i="1"/>
  <c r="Q209" i="1"/>
  <c r="Y189" i="1"/>
  <c r="O189" i="1"/>
  <c r="U189" i="1" s="1"/>
  <c r="I29" i="1"/>
  <c r="I32" i="1"/>
  <c r="O188" i="1"/>
  <c r="Y188" i="1"/>
  <c r="O190" i="1"/>
  <c r="Y190" i="1"/>
  <c r="O192" i="1"/>
  <c r="U192" i="1" s="1"/>
  <c r="Z193" i="1" s="1"/>
  <c r="Y192" i="1"/>
  <c r="O191" i="1"/>
  <c r="Y191" i="1"/>
  <c r="B187" i="1"/>
  <c r="I6" i="1"/>
  <c r="K15" i="1" l="1"/>
  <c r="O187" i="1"/>
  <c r="Y187" i="1"/>
  <c r="Y199" i="1" s="1"/>
  <c r="J27" i="1" s="1"/>
  <c r="B208" i="1"/>
  <c r="J12" i="1"/>
  <c r="U188" i="1"/>
  <c r="T188" i="1"/>
  <c r="X188" i="1"/>
  <c r="R188" i="1"/>
  <c r="P188" i="1"/>
  <c r="S188" i="1"/>
  <c r="Q188" i="1"/>
  <c r="P192" i="1"/>
  <c r="T192" i="1"/>
  <c r="R192" i="1"/>
  <c r="X192" i="1"/>
  <c r="Q192" i="1"/>
  <c r="S192" i="1"/>
  <c r="U191" i="1"/>
  <c r="R191" i="1"/>
  <c r="S191" i="1"/>
  <c r="X191" i="1"/>
  <c r="P191" i="1"/>
  <c r="T191" i="1"/>
  <c r="Q191" i="1"/>
  <c r="O226" i="1"/>
  <c r="Y226" i="1"/>
  <c r="U190" i="1"/>
  <c r="R190" i="1"/>
  <c r="Q190" i="1"/>
  <c r="S190" i="1"/>
  <c r="T190" i="1"/>
  <c r="P190" i="1"/>
  <c r="X190" i="1"/>
  <c r="P189" i="1"/>
  <c r="X189" i="1"/>
  <c r="R189" i="1"/>
  <c r="Q189" i="1"/>
  <c r="S189" i="1"/>
  <c r="T189" i="1"/>
  <c r="B225" i="1"/>
  <c r="K14" i="1"/>
  <c r="Y208" i="1" l="1"/>
  <c r="O208" i="1"/>
  <c r="U226" i="1"/>
  <c r="R226" i="1"/>
  <c r="Q226" i="1"/>
  <c r="S226" i="1"/>
  <c r="X226" i="1"/>
  <c r="T226" i="1"/>
  <c r="P226" i="1"/>
  <c r="X187" i="1"/>
  <c r="X199" i="1" s="1"/>
  <c r="J25" i="1" s="1"/>
  <c r="T187" i="1"/>
  <c r="T199" i="1" s="1"/>
  <c r="Z191" i="1" s="1"/>
  <c r="Q187" i="1"/>
  <c r="Q199" i="1" s="1"/>
  <c r="Z188" i="1" s="1"/>
  <c r="R187" i="1"/>
  <c r="R199" i="1" s="1"/>
  <c r="Z189" i="1" s="1"/>
  <c r="P187" i="1"/>
  <c r="P199" i="1" s="1"/>
  <c r="S187" i="1"/>
  <c r="S199" i="1" s="1"/>
  <c r="Z190" i="1" s="1"/>
  <c r="O225" i="1"/>
  <c r="Y225" i="1"/>
  <c r="U187" i="1"/>
  <c r="Z192" i="1" s="1"/>
  <c r="J9" i="1" l="1"/>
  <c r="B205" i="1"/>
  <c r="Z187" i="1"/>
  <c r="J26" i="1"/>
  <c r="J30" i="1" s="1"/>
  <c r="J8" i="1"/>
  <c r="B204" i="1"/>
  <c r="U225" i="1"/>
  <c r="Z226" i="1" s="1"/>
  <c r="X225" i="1"/>
  <c r="Q225" i="1"/>
  <c r="T225" i="1"/>
  <c r="R225" i="1"/>
  <c r="P225" i="1"/>
  <c r="S225" i="1"/>
  <c r="B203" i="1"/>
  <c r="J7" i="1"/>
  <c r="J10" i="1"/>
  <c r="B206" i="1"/>
  <c r="B207" i="1"/>
  <c r="J11" i="1"/>
  <c r="J31" i="1"/>
  <c r="J28" i="1"/>
  <c r="U208" i="1"/>
  <c r="Z209" i="1" s="1"/>
  <c r="R208" i="1"/>
  <c r="Q208" i="1"/>
  <c r="X208" i="1"/>
  <c r="S208" i="1"/>
  <c r="P208" i="1"/>
  <c r="T208" i="1"/>
  <c r="L15" i="1" l="1"/>
  <c r="B241" i="1"/>
  <c r="Y204" i="1"/>
  <c r="O204" i="1"/>
  <c r="U204" i="1" s="1"/>
  <c r="K13" i="1"/>
  <c r="B224" i="1"/>
  <c r="Y203" i="1"/>
  <c r="O203" i="1"/>
  <c r="B202" i="1"/>
  <c r="J6" i="1"/>
  <c r="J29" i="1"/>
  <c r="J32" i="1"/>
  <c r="O207" i="1"/>
  <c r="U207" i="1" s="1"/>
  <c r="Z208" i="1" s="1"/>
  <c r="Y207" i="1"/>
  <c r="Y205" i="1"/>
  <c r="O205" i="1"/>
  <c r="O206" i="1"/>
  <c r="U206" i="1" s="1"/>
  <c r="Y206" i="1"/>
  <c r="K12" i="1" l="1"/>
  <c r="B223" i="1"/>
  <c r="T204" i="1"/>
  <c r="R204" i="1"/>
  <c r="P204" i="1"/>
  <c r="Q204" i="1"/>
  <c r="S204" i="1"/>
  <c r="X204" i="1"/>
  <c r="S206" i="1"/>
  <c r="R206" i="1"/>
  <c r="Q206" i="1"/>
  <c r="P206" i="1"/>
  <c r="X206" i="1"/>
  <c r="T206" i="1"/>
  <c r="O224" i="1"/>
  <c r="Y224" i="1"/>
  <c r="U205" i="1"/>
  <c r="Q205" i="1"/>
  <c r="R205" i="1"/>
  <c r="P205" i="1"/>
  <c r="S205" i="1"/>
  <c r="T205" i="1"/>
  <c r="X205" i="1"/>
  <c r="O202" i="1"/>
  <c r="Y202" i="1"/>
  <c r="Y214" i="1" s="1"/>
  <c r="K27" i="1" s="1"/>
  <c r="Y241" i="1"/>
  <c r="O241" i="1"/>
  <c r="R207" i="1"/>
  <c r="S207" i="1"/>
  <c r="P207" i="1"/>
  <c r="X207" i="1"/>
  <c r="T207" i="1"/>
  <c r="Q207" i="1"/>
  <c r="U203" i="1"/>
  <c r="T203" i="1"/>
  <c r="P203" i="1"/>
  <c r="S203" i="1"/>
  <c r="X203" i="1"/>
  <c r="Q203" i="1"/>
  <c r="R203" i="1"/>
  <c r="U224" i="1" l="1"/>
  <c r="Z225" i="1" s="1"/>
  <c r="R224" i="1"/>
  <c r="T224" i="1"/>
  <c r="S224" i="1"/>
  <c r="X224" i="1"/>
  <c r="P224" i="1"/>
  <c r="Q224" i="1"/>
  <c r="U202" i="1"/>
  <c r="Z207" i="1" s="1"/>
  <c r="Q202" i="1"/>
  <c r="Q214" i="1" s="1"/>
  <c r="Z203" i="1" s="1"/>
  <c r="S202" i="1"/>
  <c r="S214" i="1" s="1"/>
  <c r="Z205" i="1" s="1"/>
  <c r="R202" i="1"/>
  <c r="R214" i="1" s="1"/>
  <c r="Z204" i="1" s="1"/>
  <c r="T202" i="1"/>
  <c r="T214" i="1" s="1"/>
  <c r="Z206" i="1" s="1"/>
  <c r="P202" i="1"/>
  <c r="P214" i="1" s="1"/>
  <c r="X202" i="1"/>
  <c r="X214" i="1" s="1"/>
  <c r="K25" i="1" s="1"/>
  <c r="U241" i="1"/>
  <c r="R241" i="1"/>
  <c r="T241" i="1"/>
  <c r="X241" i="1"/>
  <c r="Q241" i="1"/>
  <c r="P241" i="1"/>
  <c r="S241" i="1"/>
  <c r="O223" i="1"/>
  <c r="Y223" i="1"/>
  <c r="K11" i="1" l="1"/>
  <c r="B222" i="1"/>
  <c r="U223" i="1"/>
  <c r="Z224" i="1" s="1"/>
  <c r="Q223" i="1"/>
  <c r="T223" i="1"/>
  <c r="X223" i="1"/>
  <c r="P223" i="1"/>
  <c r="S223" i="1"/>
  <c r="R223" i="1"/>
  <c r="K31" i="1"/>
  <c r="K28" i="1"/>
  <c r="K26" i="1"/>
  <c r="K30" i="1" s="1"/>
  <c r="Z202" i="1"/>
  <c r="B221" i="1"/>
  <c r="K10" i="1"/>
  <c r="B219" i="1"/>
  <c r="K8" i="1"/>
  <c r="K9" i="1"/>
  <c r="B220" i="1"/>
  <c r="B218" i="1"/>
  <c r="K7" i="1"/>
  <c r="B240" i="1"/>
  <c r="L14" i="1"/>
  <c r="Y219" i="1" l="1"/>
  <c r="O219" i="1"/>
  <c r="K29" i="1"/>
  <c r="K32" i="1"/>
  <c r="B239" i="1"/>
  <c r="L13" i="1"/>
  <c r="Y240" i="1"/>
  <c r="O240" i="1"/>
  <c r="B217" i="1"/>
  <c r="K6" i="1"/>
  <c r="O222" i="1"/>
  <c r="Y222" i="1"/>
  <c r="U222" i="1"/>
  <c r="Z223" i="1" s="1"/>
  <c r="O221" i="1"/>
  <c r="Y221" i="1"/>
  <c r="O218" i="1"/>
  <c r="U218" i="1" s="1"/>
  <c r="Y218" i="1"/>
  <c r="Y220" i="1"/>
  <c r="O220" i="1"/>
  <c r="U221" i="1" l="1"/>
  <c r="S221" i="1"/>
  <c r="X221" i="1"/>
  <c r="Q221" i="1"/>
  <c r="R221" i="1"/>
  <c r="T221" i="1"/>
  <c r="P221" i="1"/>
  <c r="Y239" i="1"/>
  <c r="O239" i="1"/>
  <c r="U240" i="1"/>
  <c r="Z241" i="1" s="1"/>
  <c r="Q240" i="1"/>
  <c r="P240" i="1"/>
  <c r="T240" i="1"/>
  <c r="R240" i="1"/>
  <c r="X240" i="1"/>
  <c r="S240" i="1"/>
  <c r="U220" i="1"/>
  <c r="Q220" i="1"/>
  <c r="X220" i="1"/>
  <c r="P220" i="1"/>
  <c r="S220" i="1"/>
  <c r="R220" i="1"/>
  <c r="T220" i="1"/>
  <c r="R222" i="1"/>
  <c r="S222" i="1"/>
  <c r="T222" i="1"/>
  <c r="P222" i="1"/>
  <c r="X222" i="1"/>
  <c r="Q222" i="1"/>
  <c r="B238" i="1"/>
  <c r="L12" i="1"/>
  <c r="U219" i="1"/>
  <c r="T219" i="1"/>
  <c r="Q219" i="1"/>
  <c r="S219" i="1"/>
  <c r="X219" i="1"/>
  <c r="P219" i="1"/>
  <c r="R219" i="1"/>
  <c r="P218" i="1"/>
  <c r="R218" i="1"/>
  <c r="T218" i="1"/>
  <c r="S218" i="1"/>
  <c r="X218" i="1"/>
  <c r="Q218" i="1"/>
  <c r="O217" i="1"/>
  <c r="Y217" i="1"/>
  <c r="Y229" i="1" s="1"/>
  <c r="L27" i="1" s="1"/>
  <c r="Y238" i="1" l="1"/>
  <c r="O238" i="1"/>
  <c r="U217" i="1"/>
  <c r="Z222" i="1" s="1"/>
  <c r="T217" i="1"/>
  <c r="T229" i="1" s="1"/>
  <c r="Z221" i="1" s="1"/>
  <c r="Q217" i="1"/>
  <c r="Q229" i="1" s="1"/>
  <c r="Z218" i="1" s="1"/>
  <c r="S217" i="1"/>
  <c r="S229" i="1" s="1"/>
  <c r="Z220" i="1" s="1"/>
  <c r="P217" i="1"/>
  <c r="P229" i="1" s="1"/>
  <c r="X217" i="1"/>
  <c r="X229" i="1" s="1"/>
  <c r="L25" i="1" s="1"/>
  <c r="R217" i="1"/>
  <c r="R229" i="1" s="1"/>
  <c r="Z219" i="1" s="1"/>
  <c r="B256" i="1"/>
  <c r="M15" i="1"/>
  <c r="U239" i="1"/>
  <c r="Z240" i="1" s="1"/>
  <c r="R239" i="1"/>
  <c r="T239" i="1"/>
  <c r="X239" i="1"/>
  <c r="P239" i="1"/>
  <c r="S239" i="1"/>
  <c r="Q239" i="1"/>
  <c r="Z217" i="1" l="1"/>
  <c r="L26" i="1"/>
  <c r="L30" i="1" s="1"/>
  <c r="L9" i="1"/>
  <c r="B235" i="1"/>
  <c r="L7" i="1"/>
  <c r="B233" i="1"/>
  <c r="B255" i="1"/>
  <c r="M14" i="1"/>
  <c r="L10" i="1"/>
  <c r="B236" i="1"/>
  <c r="B237" i="1"/>
  <c r="L11" i="1"/>
  <c r="O256" i="1"/>
  <c r="Y256" i="1"/>
  <c r="U238" i="1"/>
  <c r="Z239" i="1" s="1"/>
  <c r="S238" i="1"/>
  <c r="T238" i="1"/>
  <c r="Q238" i="1"/>
  <c r="R238" i="1"/>
  <c r="X238" i="1"/>
  <c r="P238" i="1"/>
  <c r="L31" i="1"/>
  <c r="L28" i="1"/>
  <c r="B234" i="1"/>
  <c r="L8" i="1"/>
  <c r="B254" i="1" l="1"/>
  <c r="M13" i="1"/>
  <c r="O255" i="1"/>
  <c r="Y255" i="1"/>
  <c r="Y233" i="1"/>
  <c r="O233" i="1"/>
  <c r="U233" i="1" s="1"/>
  <c r="O234" i="1"/>
  <c r="Y234" i="1"/>
  <c r="O235" i="1"/>
  <c r="Y235" i="1"/>
  <c r="L29" i="1"/>
  <c r="L32" i="1"/>
  <c r="O237" i="1"/>
  <c r="U237" i="1" s="1"/>
  <c r="Z238" i="1" s="1"/>
  <c r="Y237" i="1"/>
  <c r="O236" i="1"/>
  <c r="Y236" i="1"/>
  <c r="U256" i="1"/>
  <c r="S256" i="1"/>
  <c r="Q256" i="1"/>
  <c r="P256" i="1"/>
  <c r="X256" i="1"/>
  <c r="T256" i="1"/>
  <c r="R256" i="1"/>
  <c r="B232" i="1"/>
  <c r="L6" i="1"/>
  <c r="M12" i="1" l="1"/>
  <c r="B253" i="1"/>
  <c r="U234" i="1"/>
  <c r="R234" i="1"/>
  <c r="S234" i="1"/>
  <c r="X234" i="1"/>
  <c r="T234" i="1"/>
  <c r="Q234" i="1"/>
  <c r="P234" i="1"/>
  <c r="S237" i="1"/>
  <c r="T237" i="1"/>
  <c r="Q237" i="1"/>
  <c r="X237" i="1"/>
  <c r="R237" i="1"/>
  <c r="P237" i="1"/>
  <c r="X233" i="1"/>
  <c r="R233" i="1"/>
  <c r="P233" i="1"/>
  <c r="T233" i="1"/>
  <c r="S233" i="1"/>
  <c r="Q233" i="1"/>
  <c r="O232" i="1"/>
  <c r="Y232" i="1"/>
  <c r="Y244" i="1" s="1"/>
  <c r="M27" i="1" s="1"/>
  <c r="U255" i="1"/>
  <c r="Z256" i="1" s="1"/>
  <c r="X255" i="1"/>
  <c r="S255" i="1"/>
  <c r="Q255" i="1"/>
  <c r="P255" i="1"/>
  <c r="R255" i="1"/>
  <c r="T255" i="1"/>
  <c r="Q236" i="1"/>
  <c r="R236" i="1"/>
  <c r="X236" i="1"/>
  <c r="T236" i="1"/>
  <c r="P236" i="1"/>
  <c r="S236" i="1"/>
  <c r="U235" i="1"/>
  <c r="S235" i="1"/>
  <c r="P235" i="1"/>
  <c r="T235" i="1"/>
  <c r="Q235" i="1"/>
  <c r="X235" i="1"/>
  <c r="R235" i="1"/>
  <c r="U236" i="1"/>
  <c r="O254" i="1"/>
  <c r="Y254" i="1"/>
  <c r="U254" i="1"/>
  <c r="Z255" i="1" s="1"/>
  <c r="U232" i="1" l="1"/>
  <c r="Z237" i="1" s="1"/>
  <c r="X232" i="1"/>
  <c r="X244" i="1" s="1"/>
  <c r="M25" i="1" s="1"/>
  <c r="Q232" i="1"/>
  <c r="Q244" i="1" s="1"/>
  <c r="Z233" i="1" s="1"/>
  <c r="S232" i="1"/>
  <c r="S244" i="1" s="1"/>
  <c r="Z235" i="1" s="1"/>
  <c r="R232" i="1"/>
  <c r="R244" i="1" s="1"/>
  <c r="Z234" i="1" s="1"/>
  <c r="T232" i="1"/>
  <c r="T244" i="1" s="1"/>
  <c r="Z236" i="1" s="1"/>
  <c r="P232" i="1"/>
  <c r="P244" i="1" s="1"/>
  <c r="N15" i="1"/>
  <c r="B271" i="1"/>
  <c r="B270" i="1"/>
  <c r="N14" i="1"/>
  <c r="Y253" i="1"/>
  <c r="O253" i="1"/>
  <c r="R254" i="1"/>
  <c r="X254" i="1"/>
  <c r="Q254" i="1"/>
  <c r="P254" i="1"/>
  <c r="T254" i="1"/>
  <c r="S254" i="1"/>
  <c r="M10" i="1" l="1"/>
  <c r="B251" i="1"/>
  <c r="B249" i="1"/>
  <c r="M8" i="1"/>
  <c r="Z232" i="1"/>
  <c r="M26" i="1"/>
  <c r="M30" i="1" s="1"/>
  <c r="M9" i="1"/>
  <c r="B250" i="1"/>
  <c r="M7" i="1"/>
  <c r="B248" i="1"/>
  <c r="O270" i="1"/>
  <c r="Y270" i="1"/>
  <c r="M31" i="1"/>
  <c r="M28" i="1"/>
  <c r="U253" i="1"/>
  <c r="Z254" i="1" s="1"/>
  <c r="S253" i="1"/>
  <c r="T253" i="1"/>
  <c r="P253" i="1"/>
  <c r="R253" i="1"/>
  <c r="X253" i="1"/>
  <c r="Q253" i="1"/>
  <c r="O271" i="1"/>
  <c r="U271" i="1" s="1"/>
  <c r="Y271" i="1"/>
  <c r="M11" i="1"/>
  <c r="B252" i="1"/>
  <c r="Y250" i="1" l="1"/>
  <c r="O250" i="1"/>
  <c r="U250" i="1" s="1"/>
  <c r="N13" i="1"/>
  <c r="B269" i="1"/>
  <c r="X271" i="1"/>
  <c r="P271" i="1"/>
  <c r="R271" i="1"/>
  <c r="T271" i="1"/>
  <c r="Q271" i="1"/>
  <c r="S271" i="1"/>
  <c r="U270" i="1"/>
  <c r="Z271" i="1" s="1"/>
  <c r="X270" i="1"/>
  <c r="T270" i="1"/>
  <c r="P270" i="1"/>
  <c r="S270" i="1"/>
  <c r="Q270" i="1"/>
  <c r="R270" i="1"/>
  <c r="O249" i="1"/>
  <c r="Y249" i="1"/>
  <c r="O252" i="1"/>
  <c r="Y252" i="1"/>
  <c r="O248" i="1"/>
  <c r="Y248" i="1"/>
  <c r="Y251" i="1"/>
  <c r="O251" i="1"/>
  <c r="M29" i="1"/>
  <c r="M32" i="1"/>
  <c r="M6" i="1"/>
  <c r="B247" i="1"/>
  <c r="O269" i="1" l="1"/>
  <c r="Y269" i="1"/>
  <c r="O247" i="1"/>
  <c r="U247" i="1" s="1"/>
  <c r="Y247" i="1"/>
  <c r="Y259" i="1" s="1"/>
  <c r="N27" i="1" s="1"/>
  <c r="O15" i="1"/>
  <c r="B286" i="1"/>
  <c r="U251" i="1"/>
  <c r="T251" i="1"/>
  <c r="X251" i="1"/>
  <c r="P251" i="1"/>
  <c r="R251" i="1"/>
  <c r="S251" i="1"/>
  <c r="Q251" i="1"/>
  <c r="U249" i="1"/>
  <c r="Q249" i="1"/>
  <c r="S249" i="1"/>
  <c r="T249" i="1"/>
  <c r="R249" i="1"/>
  <c r="X249" i="1"/>
  <c r="P249" i="1"/>
  <c r="R248" i="1"/>
  <c r="Q248" i="1"/>
  <c r="X248" i="1"/>
  <c r="T248" i="1"/>
  <c r="S248" i="1"/>
  <c r="P248" i="1"/>
  <c r="U252" i="1"/>
  <c r="Z253" i="1" s="1"/>
  <c r="X252" i="1"/>
  <c r="Q252" i="1"/>
  <c r="T252" i="1"/>
  <c r="P252" i="1"/>
  <c r="S252" i="1"/>
  <c r="R252" i="1"/>
  <c r="S250" i="1"/>
  <c r="X250" i="1"/>
  <c r="Q250" i="1"/>
  <c r="P250" i="1"/>
  <c r="T250" i="1"/>
  <c r="R250" i="1"/>
  <c r="U248" i="1"/>
  <c r="Z252" i="1" l="1"/>
  <c r="N12" i="1"/>
  <c r="B268" i="1"/>
  <c r="R247" i="1"/>
  <c r="R259" i="1" s="1"/>
  <c r="Z249" i="1" s="1"/>
  <c r="X247" i="1"/>
  <c r="X259" i="1" s="1"/>
  <c r="N25" i="1" s="1"/>
  <c r="S247" i="1"/>
  <c r="S259" i="1" s="1"/>
  <c r="Z250" i="1" s="1"/>
  <c r="P247" i="1"/>
  <c r="P259" i="1" s="1"/>
  <c r="Q247" i="1"/>
  <c r="Q259" i="1" s="1"/>
  <c r="Z248" i="1" s="1"/>
  <c r="T247" i="1"/>
  <c r="T259" i="1" s="1"/>
  <c r="Z251" i="1" s="1"/>
  <c r="Y286" i="1"/>
  <c r="O286" i="1"/>
  <c r="U286" i="1" s="1"/>
  <c r="U269" i="1"/>
  <c r="Z270" i="1" s="1"/>
  <c r="T269" i="1"/>
  <c r="S269" i="1"/>
  <c r="Q269" i="1"/>
  <c r="R269" i="1"/>
  <c r="P269" i="1"/>
  <c r="X269" i="1"/>
  <c r="N7" i="1" l="1"/>
  <c r="B263" i="1"/>
  <c r="B265" i="1"/>
  <c r="N9" i="1"/>
  <c r="N31" i="1"/>
  <c r="N28" i="1"/>
  <c r="Z247" i="1"/>
  <c r="N26" i="1"/>
  <c r="N30" i="1" s="1"/>
  <c r="N8" i="1"/>
  <c r="B264" i="1"/>
  <c r="O14" i="1"/>
  <c r="B285" i="1"/>
  <c r="P286" i="1"/>
  <c r="S286" i="1"/>
  <c r="X286" i="1"/>
  <c r="R286" i="1"/>
  <c r="T286" i="1"/>
  <c r="Q286" i="1"/>
  <c r="Y268" i="1"/>
  <c r="O268" i="1"/>
  <c r="B266" i="1"/>
  <c r="N10" i="1"/>
  <c r="B267" i="1"/>
  <c r="N11" i="1"/>
  <c r="B262" i="1" l="1"/>
  <c r="N6" i="1"/>
  <c r="O265" i="1"/>
  <c r="Y265" i="1"/>
  <c r="U265" i="1"/>
  <c r="N32" i="1"/>
  <c r="N29" i="1"/>
  <c r="O266" i="1"/>
  <c r="Y266" i="1"/>
  <c r="Y285" i="1"/>
  <c r="O285" i="1"/>
  <c r="U285" i="1" s="1"/>
  <c r="Z286" i="1" s="1"/>
  <c r="P15" i="1" s="1"/>
  <c r="O264" i="1"/>
  <c r="U264" i="1" s="1"/>
  <c r="Y264" i="1"/>
  <c r="Y263" i="1"/>
  <c r="O263" i="1"/>
  <c r="U263" i="1" s="1"/>
  <c r="O267" i="1"/>
  <c r="U267" i="1" s="1"/>
  <c r="Z268" i="1" s="1"/>
  <c r="Y267" i="1"/>
  <c r="U268" i="1"/>
  <c r="Z269" i="1" s="1"/>
  <c r="T268" i="1"/>
  <c r="R268" i="1"/>
  <c r="X268" i="1"/>
  <c r="S268" i="1"/>
  <c r="P268" i="1"/>
  <c r="Q268" i="1"/>
  <c r="U266" i="1" l="1"/>
  <c r="T266" i="1"/>
  <c r="X266" i="1"/>
  <c r="Q266" i="1"/>
  <c r="S266" i="1"/>
  <c r="P266" i="1"/>
  <c r="R266" i="1"/>
  <c r="S264" i="1"/>
  <c r="Q264" i="1"/>
  <c r="P264" i="1"/>
  <c r="X264" i="1"/>
  <c r="R264" i="1"/>
  <c r="T264" i="1"/>
  <c r="P267" i="1"/>
  <c r="Q267" i="1"/>
  <c r="S267" i="1"/>
  <c r="X267" i="1"/>
  <c r="R267" i="1"/>
  <c r="T267" i="1"/>
  <c r="X285" i="1"/>
  <c r="T285" i="1"/>
  <c r="R285" i="1"/>
  <c r="S285" i="1"/>
  <c r="P285" i="1"/>
  <c r="Q285" i="1"/>
  <c r="S265" i="1"/>
  <c r="T265" i="1"/>
  <c r="R265" i="1"/>
  <c r="Q265" i="1"/>
  <c r="X265" i="1"/>
  <c r="P265" i="1"/>
  <c r="B284" i="1"/>
  <c r="O13" i="1"/>
  <c r="B283" i="1"/>
  <c r="O12" i="1"/>
  <c r="Q263" i="1"/>
  <c r="P263" i="1"/>
  <c r="S263" i="1"/>
  <c r="R263" i="1"/>
  <c r="X263" i="1"/>
  <c r="T263" i="1"/>
  <c r="O262" i="1"/>
  <c r="Y262" i="1"/>
  <c r="Y274" i="1" s="1"/>
  <c r="O27" i="1" s="1"/>
  <c r="U262" i="1"/>
  <c r="Z267" i="1" l="1"/>
  <c r="O11" i="1" s="1"/>
  <c r="O284" i="1"/>
  <c r="Y284" i="1"/>
  <c r="U284" i="1"/>
  <c r="Z285" i="1" s="1"/>
  <c r="P14" i="1" s="1"/>
  <c r="Q262" i="1"/>
  <c r="Q274" i="1" s="1"/>
  <c r="Z263" i="1" s="1"/>
  <c r="T262" i="1"/>
  <c r="T274" i="1" s="1"/>
  <c r="Z266" i="1" s="1"/>
  <c r="X262" i="1"/>
  <c r="X274" i="1" s="1"/>
  <c r="O25" i="1" s="1"/>
  <c r="R262" i="1"/>
  <c r="R274" i="1" s="1"/>
  <c r="Z264" i="1" s="1"/>
  <c r="P262" i="1"/>
  <c r="P274" i="1" s="1"/>
  <c r="S262" i="1"/>
  <c r="S274" i="1" s="1"/>
  <c r="Z265" i="1" s="1"/>
  <c r="O283" i="1"/>
  <c r="Y283" i="1"/>
  <c r="B282" i="1" l="1"/>
  <c r="O282" i="1" s="1"/>
  <c r="B281" i="1"/>
  <c r="O10" i="1"/>
  <c r="U283" i="1"/>
  <c r="Z284" i="1" s="1"/>
  <c r="P13" i="1" s="1"/>
  <c r="X283" i="1"/>
  <c r="P283" i="1"/>
  <c r="R283" i="1"/>
  <c r="Q283" i="1"/>
  <c r="T283" i="1"/>
  <c r="S283" i="1"/>
  <c r="O31" i="1"/>
  <c r="O28" i="1"/>
  <c r="O7" i="1"/>
  <c r="B278" i="1"/>
  <c r="O26" i="1"/>
  <c r="O30" i="1" s="1"/>
  <c r="Z262" i="1"/>
  <c r="O9" i="1"/>
  <c r="B280" i="1"/>
  <c r="B279" i="1"/>
  <c r="O8" i="1"/>
  <c r="R284" i="1"/>
  <c r="P284" i="1"/>
  <c r="X284" i="1"/>
  <c r="S284" i="1"/>
  <c r="Q284" i="1"/>
  <c r="T284" i="1"/>
  <c r="Y282" i="1" l="1"/>
  <c r="Y278" i="1"/>
  <c r="O278" i="1"/>
  <c r="O279" i="1"/>
  <c r="Y279" i="1"/>
  <c r="U282" i="1"/>
  <c r="Z283" i="1" s="1"/>
  <c r="P12" i="1" s="1"/>
  <c r="P282" i="1"/>
  <c r="R282" i="1"/>
  <c r="X282" i="1"/>
  <c r="Q282" i="1"/>
  <c r="S282" i="1"/>
  <c r="T282" i="1"/>
  <c r="O280" i="1"/>
  <c r="Y280" i="1"/>
  <c r="O29" i="1"/>
  <c r="O32" i="1"/>
  <c r="B277" i="1"/>
  <c r="O6" i="1"/>
  <c r="O281" i="1"/>
  <c r="Y281" i="1"/>
  <c r="U281" i="1"/>
  <c r="U279" i="1" l="1"/>
  <c r="S279" i="1"/>
  <c r="Q279" i="1"/>
  <c r="P279" i="1"/>
  <c r="T279" i="1"/>
  <c r="X279" i="1"/>
  <c r="R279" i="1"/>
  <c r="U280" i="1"/>
  <c r="S280" i="1"/>
  <c r="X280" i="1"/>
  <c r="P280" i="1"/>
  <c r="R280" i="1"/>
  <c r="T280" i="1"/>
  <c r="Q280" i="1"/>
  <c r="Q281" i="1"/>
  <c r="T281" i="1"/>
  <c r="P281" i="1"/>
  <c r="R281" i="1"/>
  <c r="X281" i="1"/>
  <c r="S281" i="1"/>
  <c r="U278" i="1"/>
  <c r="S278" i="1"/>
  <c r="T278" i="1"/>
  <c r="X278" i="1"/>
  <c r="Q278" i="1"/>
  <c r="P278" i="1"/>
  <c r="R278" i="1"/>
  <c r="O277" i="1"/>
  <c r="Y277" i="1"/>
  <c r="Y289" i="1" s="1"/>
  <c r="P27" i="1" s="1"/>
  <c r="U277" i="1" l="1"/>
  <c r="Z282" i="1" s="1"/>
  <c r="P11" i="1" s="1"/>
  <c r="R277" i="1"/>
  <c r="R289" i="1" s="1"/>
  <c r="Z279" i="1" s="1"/>
  <c r="P8" i="1" s="1"/>
  <c r="P277" i="1"/>
  <c r="P289" i="1" s="1"/>
  <c r="T277" i="1"/>
  <c r="T289" i="1" s="1"/>
  <c r="Z281" i="1" s="1"/>
  <c r="P10" i="1" s="1"/>
  <c r="S277" i="1"/>
  <c r="S289" i="1" s="1"/>
  <c r="Z280" i="1" s="1"/>
  <c r="P9" i="1" s="1"/>
  <c r="X277" i="1"/>
  <c r="X289" i="1" s="1"/>
  <c r="P25" i="1" s="1"/>
  <c r="Q277" i="1"/>
  <c r="Q289" i="1" s="1"/>
  <c r="Z278" i="1" s="1"/>
  <c r="P7" i="1" s="1"/>
  <c r="P31" i="1" l="1"/>
  <c r="P28" i="1"/>
  <c r="P26" i="1"/>
  <c r="P30" i="1" s="1"/>
  <c r="Z277" i="1"/>
  <c r="P6" i="1" s="1"/>
  <c r="P32" i="1" l="1"/>
  <c r="P29" i="1"/>
</calcChain>
</file>

<file path=xl/sharedStrings.xml><?xml version="1.0" encoding="utf-8"?>
<sst xmlns="http://schemas.openxmlformats.org/spreadsheetml/2006/main" count="380" uniqueCount="80">
  <si>
    <t>Recency</t>
  </si>
  <si>
    <t>Cases</t>
  </si>
  <si>
    <t>Rebuy</t>
  </si>
  <si>
    <t>Demand</t>
  </si>
  <si>
    <t>Segment1</t>
  </si>
  <si>
    <t>Segment2</t>
  </si>
  <si>
    <t>Segment3</t>
  </si>
  <si>
    <t>Segment4</t>
  </si>
  <si>
    <t>Segment5</t>
  </si>
  <si>
    <t>Spend/Per</t>
  </si>
  <si>
    <t>Pct1</t>
  </si>
  <si>
    <t>Pct2</t>
  </si>
  <si>
    <t>Pct3</t>
  </si>
  <si>
    <t>Pct4</t>
  </si>
  <si>
    <t>Pct5</t>
  </si>
  <si>
    <t>Lifetime Value and Customer Loyalty Worksheet</t>
  </si>
  <si>
    <t>0 to 12</t>
  </si>
  <si>
    <t>13 to 24</t>
  </si>
  <si>
    <t>25 to 36</t>
  </si>
  <si>
    <t>37 to 48</t>
  </si>
  <si>
    <t>49 to 60</t>
  </si>
  <si>
    <t>Grade</t>
  </si>
  <si>
    <t>A</t>
  </si>
  <si>
    <t>B</t>
  </si>
  <si>
    <t>C</t>
  </si>
  <si>
    <t>D</t>
  </si>
  <si>
    <t>F</t>
  </si>
  <si>
    <t>61+</t>
  </si>
  <si>
    <t>Newbies</t>
  </si>
  <si>
    <t>Free</t>
  </si>
  <si>
    <t>Paid</t>
  </si>
  <si>
    <t>Mkt. $</t>
  </si>
  <si>
    <t>Mkt. Chg.</t>
  </si>
  <si>
    <t>Buyers</t>
  </si>
  <si>
    <t>After</t>
  </si>
  <si>
    <t>Year 1</t>
  </si>
  <si>
    <t>Organic</t>
  </si>
  <si>
    <t>%</t>
  </si>
  <si>
    <t>Year 2</t>
  </si>
  <si>
    <t>Year 3</t>
  </si>
  <si>
    <t>Year 4</t>
  </si>
  <si>
    <t>Year 5</t>
  </si>
  <si>
    <t>Merchandise Productivity</t>
  </si>
  <si>
    <t>Year 6</t>
  </si>
  <si>
    <t>Year 7</t>
  </si>
  <si>
    <t>Year 8</t>
  </si>
  <si>
    <t>Year 9</t>
  </si>
  <si>
    <t>Year 10</t>
  </si>
  <si>
    <t>Profit Factor</t>
  </si>
  <si>
    <t>New Names Free =</t>
  </si>
  <si>
    <t>Annual Demand</t>
  </si>
  <si>
    <t>Annual Buyers</t>
  </si>
  <si>
    <t>Marketing Cost</t>
  </si>
  <si>
    <t>Variable Op. Profit</t>
  </si>
  <si>
    <t>Year 0</t>
  </si>
  <si>
    <t>Org Reb</t>
  </si>
  <si>
    <t>Mkt Reb</t>
  </si>
  <si>
    <t>Org %</t>
  </si>
  <si>
    <t>Mkt Adj</t>
  </si>
  <si>
    <t>Merch.</t>
  </si>
  <si>
    <t xml:space="preserve">House Power = </t>
  </si>
  <si>
    <t xml:space="preserve">Acquisition Power = </t>
  </si>
  <si>
    <t>Adj Reb.</t>
  </si>
  <si>
    <t>Buyer1</t>
  </si>
  <si>
    <t>Buyer2</t>
  </si>
  <si>
    <t>Buyer3</t>
  </si>
  <si>
    <t>Buyer4</t>
  </si>
  <si>
    <t>Buyer5</t>
  </si>
  <si>
    <t>No Buy</t>
  </si>
  <si>
    <t>Spend</t>
  </si>
  <si>
    <t>Mkt$</t>
  </si>
  <si>
    <t>Dmd/1k</t>
  </si>
  <si>
    <t>Mkt/1k</t>
  </si>
  <si>
    <t>NY File</t>
  </si>
  <si>
    <t>Today</t>
  </si>
  <si>
    <t>Profit % of Demand</t>
  </si>
  <si>
    <t>Demand per Buyer</t>
  </si>
  <si>
    <t>Cumm Demand</t>
  </si>
  <si>
    <t>Cumm Profit</t>
  </si>
  <si>
    <t>Author = Kevin Hillstrom, President, MineThatData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</si>
</sst>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00_);[Red]\(#,##0.000\)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0" borderId="0" xfId="0" applyNumberFormat="1" applyFont="1"/>
    <xf numFmtId="8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/>
    <xf numFmtId="0" fontId="4" fillId="0" borderId="0" xfId="0" applyFont="1"/>
    <xf numFmtId="0" fontId="5" fillId="0" borderId="0" xfId="0" applyFont="1"/>
    <xf numFmtId="38" fontId="5" fillId="0" borderId="0" xfId="0" applyNumberFormat="1" applyFont="1"/>
    <xf numFmtId="8" fontId="5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0" fontId="0" fillId="0" borderId="0" xfId="0" applyFont="1"/>
    <xf numFmtId="8" fontId="0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8" fontId="8" fillId="0" borderId="0" xfId="0" applyNumberFormat="1" applyFont="1"/>
    <xf numFmtId="6" fontId="8" fillId="0" borderId="0" xfId="0" applyNumberFormat="1" applyFont="1"/>
    <xf numFmtId="164" fontId="8" fillId="0" borderId="0" xfId="0" applyNumberFormat="1" applyFont="1"/>
    <xf numFmtId="8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165" fontId="5" fillId="0" borderId="0" xfId="0" applyNumberFormat="1" applyFont="1"/>
    <xf numFmtId="6" fontId="9" fillId="0" borderId="0" xfId="0" applyNumberFormat="1" applyFont="1" applyAlignment="1">
      <alignment horizontal="righ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9"/>
  <sheetViews>
    <sheetView tabSelected="1" zoomScale="93" zoomScaleNormal="93" workbookViewId="0"/>
  </sheetViews>
  <sheetFormatPr defaultRowHeight="14.4" x14ac:dyDescent="0.3"/>
  <cols>
    <col min="1" max="26" width="9.77734375" customWidth="1"/>
  </cols>
  <sheetData>
    <row r="1" spans="1:16" ht="21" x14ac:dyDescent="0.4">
      <c r="A1" s="1" t="s">
        <v>15</v>
      </c>
    </row>
    <row r="2" spans="1:16" x14ac:dyDescent="0.3">
      <c r="A2" s="28" t="s">
        <v>79</v>
      </c>
    </row>
    <row r="3" spans="1:16" x14ac:dyDescent="0.3">
      <c r="A3" s="15"/>
      <c r="B3" s="15"/>
      <c r="C3" s="15"/>
      <c r="D3" s="15"/>
      <c r="E3" s="16" t="s">
        <v>36</v>
      </c>
      <c r="F3" s="16"/>
      <c r="G3" s="16" t="s">
        <v>34</v>
      </c>
      <c r="H3" s="16" t="s">
        <v>34</v>
      </c>
      <c r="I3" s="16" t="s">
        <v>34</v>
      </c>
      <c r="J3" s="16" t="s">
        <v>34</v>
      </c>
      <c r="K3" s="16" t="s">
        <v>34</v>
      </c>
      <c r="L3" s="16" t="s">
        <v>34</v>
      </c>
      <c r="M3" s="16" t="s">
        <v>34</v>
      </c>
      <c r="N3" s="16" t="s">
        <v>34</v>
      </c>
      <c r="O3" s="16" t="s">
        <v>34</v>
      </c>
      <c r="P3" s="16" t="s">
        <v>34</v>
      </c>
    </row>
    <row r="4" spans="1:16" x14ac:dyDescent="0.3">
      <c r="A4" s="17" t="s">
        <v>0</v>
      </c>
      <c r="B4" s="17" t="s">
        <v>21</v>
      </c>
      <c r="C4" s="18" t="s">
        <v>31</v>
      </c>
      <c r="D4" s="18" t="s">
        <v>32</v>
      </c>
      <c r="E4" s="18" t="s">
        <v>37</v>
      </c>
      <c r="F4" s="18" t="s">
        <v>74</v>
      </c>
      <c r="G4" s="18" t="s">
        <v>35</v>
      </c>
      <c r="H4" s="18" t="s">
        <v>38</v>
      </c>
      <c r="I4" s="18" t="s">
        <v>39</v>
      </c>
      <c r="J4" s="18" t="s">
        <v>40</v>
      </c>
      <c r="K4" s="18" t="s">
        <v>41</v>
      </c>
      <c r="L4" s="18" t="s">
        <v>43</v>
      </c>
      <c r="M4" s="18" t="s">
        <v>44</v>
      </c>
      <c r="N4" s="18" t="s">
        <v>45</v>
      </c>
      <c r="O4" s="18" t="s">
        <v>46</v>
      </c>
      <c r="P4" s="18" t="s">
        <v>47</v>
      </c>
    </row>
    <row r="5" spans="1:16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3">
      <c r="A6" s="19" t="s">
        <v>16</v>
      </c>
      <c r="B6" s="19" t="s">
        <v>22</v>
      </c>
      <c r="C6" s="3">
        <v>40</v>
      </c>
      <c r="D6" s="4">
        <v>1</v>
      </c>
      <c r="E6" s="5">
        <v>0.75</v>
      </c>
      <c r="F6" s="20">
        <f t="shared" ref="F6:F17" si="0">Z127</f>
        <v>83747</v>
      </c>
      <c r="G6" s="20">
        <f t="shared" ref="G6:G15" si="1">Z142</f>
        <v>88199.073001073193</v>
      </c>
      <c r="H6" s="20">
        <f t="shared" ref="H6:H15" si="2">Z157</f>
        <v>92078.833783227223</v>
      </c>
      <c r="I6" s="20">
        <f t="shared" ref="I6:I15" si="3">Z172</f>
        <v>95394.787971867205</v>
      </c>
      <c r="J6" s="20">
        <f t="shared" ref="J6:J15" si="4">Z187</f>
        <v>98229.542873038605</v>
      </c>
      <c r="K6" s="20">
        <f t="shared" ref="K6:K15" si="5">Z202</f>
        <v>100688.33162208967</v>
      </c>
      <c r="L6" s="20">
        <f t="shared" ref="L6:L15" si="6">Z217</f>
        <v>102878.86633258154</v>
      </c>
      <c r="M6" s="20">
        <f t="shared" ref="M6:M15" si="7">Z232</f>
        <v>104879.67114184296</v>
      </c>
      <c r="N6" s="20">
        <f t="shared" ref="N6:N15" si="8">Z247</f>
        <v>106749.02627146991</v>
      </c>
      <c r="O6" s="20">
        <f t="shared" ref="O6:O15" si="9">Z262</f>
        <v>108527.83647937767</v>
      </c>
      <c r="P6" s="20">
        <f t="shared" ref="P6:P15" si="10">Z277</f>
        <v>110244.60281091393</v>
      </c>
    </row>
    <row r="7" spans="1:16" x14ac:dyDescent="0.3">
      <c r="A7" s="19"/>
      <c r="B7" s="19" t="s">
        <v>23</v>
      </c>
      <c r="C7" s="3">
        <v>32</v>
      </c>
      <c r="D7" s="4">
        <v>1</v>
      </c>
      <c r="E7" s="5">
        <v>0.67</v>
      </c>
      <c r="F7" s="20">
        <f t="shared" si="0"/>
        <v>83788</v>
      </c>
      <c r="G7" s="20">
        <f t="shared" si="1"/>
        <v>88093.631778957046</v>
      </c>
      <c r="H7" s="20">
        <f t="shared" si="2"/>
        <v>91382.503667972909</v>
      </c>
      <c r="I7" s="20">
        <f t="shared" si="3"/>
        <v>94109.763816383347</v>
      </c>
      <c r="J7" s="20">
        <f t="shared" si="4"/>
        <v>96450.112655456396</v>
      </c>
      <c r="K7" s="20">
        <f t="shared" si="5"/>
        <v>98532.059246936245</v>
      </c>
      <c r="L7" s="20">
        <f t="shared" si="6"/>
        <v>100457.02731466093</v>
      </c>
      <c r="M7" s="20">
        <f t="shared" si="7"/>
        <v>102272.71414004269</v>
      </c>
      <c r="N7" s="20">
        <f t="shared" si="8"/>
        <v>104014.65658286554</v>
      </c>
      <c r="O7" s="20">
        <f t="shared" si="9"/>
        <v>105706.59664366514</v>
      </c>
      <c r="P7" s="20">
        <f t="shared" si="10"/>
        <v>107364.70222460461</v>
      </c>
    </row>
    <row r="8" spans="1:16" x14ac:dyDescent="0.3">
      <c r="A8" s="19"/>
      <c r="B8" s="19" t="s">
        <v>24</v>
      </c>
      <c r="C8" s="3">
        <v>25</v>
      </c>
      <c r="D8" s="4">
        <v>1</v>
      </c>
      <c r="E8" s="5">
        <v>0.6</v>
      </c>
      <c r="F8" s="20">
        <f t="shared" si="0"/>
        <v>82517</v>
      </c>
      <c r="G8" s="20">
        <f t="shared" si="1"/>
        <v>85568.545439830079</v>
      </c>
      <c r="H8" s="20">
        <f t="shared" si="2"/>
        <v>87941.091911284093</v>
      </c>
      <c r="I8" s="20">
        <f t="shared" si="3"/>
        <v>89950.052659508947</v>
      </c>
      <c r="J8" s="20">
        <f t="shared" si="4"/>
        <v>91690.795756483261</v>
      </c>
      <c r="K8" s="20">
        <f t="shared" si="5"/>
        <v>93283.80437390093</v>
      </c>
      <c r="L8" s="20">
        <f t="shared" si="6"/>
        <v>94806.595203530873</v>
      </c>
      <c r="M8" s="20">
        <f t="shared" si="7"/>
        <v>96276.480554279464</v>
      </c>
      <c r="N8" s="20">
        <f t="shared" si="8"/>
        <v>97711.004811634455</v>
      </c>
      <c r="O8" s="20">
        <f t="shared" si="9"/>
        <v>99121.912795699565</v>
      </c>
      <c r="P8" s="20">
        <f t="shared" si="10"/>
        <v>100517.15814887993</v>
      </c>
    </row>
    <row r="9" spans="1:16" x14ac:dyDescent="0.3">
      <c r="A9" s="19"/>
      <c r="B9" s="19" t="s">
        <v>25</v>
      </c>
      <c r="C9" s="3">
        <v>20</v>
      </c>
      <c r="D9" s="4">
        <v>1</v>
      </c>
      <c r="E9" s="5">
        <v>0.55000000000000004</v>
      </c>
      <c r="F9" s="20">
        <f t="shared" si="0"/>
        <v>83857</v>
      </c>
      <c r="G9" s="20">
        <f t="shared" si="1"/>
        <v>85469.337354845076</v>
      </c>
      <c r="H9" s="20">
        <f t="shared" si="2"/>
        <v>86880.687025543026</v>
      </c>
      <c r="I9" s="20">
        <f t="shared" si="3"/>
        <v>88168.283922384435</v>
      </c>
      <c r="J9" s="20">
        <f t="shared" si="4"/>
        <v>89342.345046570787</v>
      </c>
      <c r="K9" s="20">
        <f t="shared" si="5"/>
        <v>90430.709267049533</v>
      </c>
      <c r="L9" s="20">
        <f t="shared" si="6"/>
        <v>91502.908310458559</v>
      </c>
      <c r="M9" s="20">
        <f t="shared" si="7"/>
        <v>92555.118194924056</v>
      </c>
      <c r="N9" s="20">
        <f t="shared" si="8"/>
        <v>93594.021458732124</v>
      </c>
      <c r="O9" s="20">
        <f t="shared" si="9"/>
        <v>94624.00754413387</v>
      </c>
      <c r="P9" s="20">
        <f t="shared" si="10"/>
        <v>95648.148779977055</v>
      </c>
    </row>
    <row r="10" spans="1:16" x14ac:dyDescent="0.3">
      <c r="A10" s="19"/>
      <c r="B10" s="19" t="s">
        <v>26</v>
      </c>
      <c r="C10" s="3">
        <v>15</v>
      </c>
      <c r="D10" s="4">
        <v>1</v>
      </c>
      <c r="E10" s="5">
        <v>0.5</v>
      </c>
      <c r="F10" s="20">
        <f t="shared" si="0"/>
        <v>73270</v>
      </c>
      <c r="G10" s="20">
        <f t="shared" si="1"/>
        <v>74151.775203303943</v>
      </c>
      <c r="H10" s="20">
        <f t="shared" si="2"/>
        <v>75030.039075126537</v>
      </c>
      <c r="I10" s="20">
        <f t="shared" si="3"/>
        <v>75872.174532001343</v>
      </c>
      <c r="J10" s="20">
        <f t="shared" si="4"/>
        <v>76665.948322399941</v>
      </c>
      <c r="K10" s="20">
        <f t="shared" si="5"/>
        <v>77424.795890517242</v>
      </c>
      <c r="L10" s="20">
        <f t="shared" si="6"/>
        <v>78180.19457516371</v>
      </c>
      <c r="M10" s="20">
        <f t="shared" si="7"/>
        <v>78928.382264218701</v>
      </c>
      <c r="N10" s="20">
        <f t="shared" si="8"/>
        <v>79671.830915815692</v>
      </c>
      <c r="O10" s="20">
        <f t="shared" si="9"/>
        <v>80412.090307806575</v>
      </c>
      <c r="P10" s="20">
        <f t="shared" si="10"/>
        <v>81150.290963203675</v>
      </c>
    </row>
    <row r="11" spans="1:16" x14ac:dyDescent="0.3">
      <c r="A11" s="19" t="s">
        <v>17</v>
      </c>
      <c r="B11" s="15"/>
      <c r="C11" s="3">
        <v>10</v>
      </c>
      <c r="D11" s="4">
        <v>1</v>
      </c>
      <c r="E11" s="5">
        <v>0.46</v>
      </c>
      <c r="F11" s="20">
        <f t="shared" si="0"/>
        <v>269583</v>
      </c>
      <c r="G11" s="20">
        <f t="shared" si="1"/>
        <v>273959.10372193338</v>
      </c>
      <c r="H11" s="20">
        <f t="shared" si="2"/>
        <v>282426.24672015721</v>
      </c>
      <c r="I11" s="20">
        <f t="shared" si="3"/>
        <v>289429.04419189424</v>
      </c>
      <c r="J11" s="20">
        <f t="shared" si="4"/>
        <v>295500.59274763957</v>
      </c>
      <c r="K11" s="20">
        <f t="shared" si="5"/>
        <v>300839.60904991563</v>
      </c>
      <c r="L11" s="20">
        <f t="shared" si="6"/>
        <v>305681.96275032085</v>
      </c>
      <c r="M11" s="20">
        <f t="shared" si="7"/>
        <v>310268.01510056469</v>
      </c>
      <c r="N11" s="20">
        <f t="shared" si="8"/>
        <v>314660.08641898492</v>
      </c>
      <c r="O11" s="20">
        <f t="shared" si="9"/>
        <v>318920.52850683057</v>
      </c>
      <c r="P11" s="20">
        <f t="shared" si="10"/>
        <v>323091.57769584382</v>
      </c>
    </row>
    <row r="12" spans="1:16" x14ac:dyDescent="0.3">
      <c r="A12" s="19" t="s">
        <v>18</v>
      </c>
      <c r="B12" s="15"/>
      <c r="C12" s="3">
        <v>6</v>
      </c>
      <c r="D12" s="4">
        <v>1</v>
      </c>
      <c r="E12" s="5">
        <v>0.42</v>
      </c>
      <c r="F12" s="20">
        <f t="shared" si="0"/>
        <v>206324</v>
      </c>
      <c r="G12" s="20">
        <f t="shared" si="1"/>
        <v>234119.64496563218</v>
      </c>
      <c r="H12" s="20">
        <f t="shared" si="2"/>
        <v>237920.07692800305</v>
      </c>
      <c r="I12" s="20">
        <f t="shared" si="3"/>
        <v>245273.37632973611</v>
      </c>
      <c r="J12" s="20">
        <f t="shared" si="4"/>
        <v>251354.96329126297</v>
      </c>
      <c r="K12" s="20">
        <f t="shared" si="5"/>
        <v>256627.80613470153</v>
      </c>
      <c r="L12" s="20">
        <f t="shared" si="6"/>
        <v>261264.48055836547</v>
      </c>
      <c r="M12" s="20">
        <f t="shared" si="7"/>
        <v>265469.82781370752</v>
      </c>
      <c r="N12" s="20">
        <f t="shared" si="8"/>
        <v>269452.58988710569</v>
      </c>
      <c r="O12" s="20">
        <f t="shared" si="9"/>
        <v>273266.8889257405</v>
      </c>
      <c r="P12" s="20">
        <f t="shared" si="10"/>
        <v>276966.87441816047</v>
      </c>
    </row>
    <row r="13" spans="1:16" x14ac:dyDescent="0.3">
      <c r="A13" s="19" t="s">
        <v>19</v>
      </c>
      <c r="B13" s="15"/>
      <c r="C13" s="3">
        <v>4</v>
      </c>
      <c r="D13" s="4">
        <v>1</v>
      </c>
      <c r="E13" s="5">
        <v>0.38</v>
      </c>
      <c r="F13" s="20">
        <f t="shared" si="0"/>
        <v>165596</v>
      </c>
      <c r="G13" s="20">
        <f t="shared" si="1"/>
        <v>191886.94001291736</v>
      </c>
      <c r="H13" s="20">
        <f t="shared" si="2"/>
        <v>217737.64695026158</v>
      </c>
      <c r="I13" s="20">
        <f t="shared" si="3"/>
        <v>221272.15219437587</v>
      </c>
      <c r="J13" s="20">
        <f t="shared" si="4"/>
        <v>228110.92093285211</v>
      </c>
      <c r="K13" s="20">
        <f t="shared" si="5"/>
        <v>233766.96246204816</v>
      </c>
      <c r="L13" s="20">
        <f t="shared" si="6"/>
        <v>238670.84993222338</v>
      </c>
      <c r="M13" s="20">
        <f t="shared" si="7"/>
        <v>242983.08344356006</v>
      </c>
      <c r="N13" s="20">
        <f t="shared" si="8"/>
        <v>246894.17093953391</v>
      </c>
      <c r="O13" s="20">
        <f t="shared" si="9"/>
        <v>250598.24815335235</v>
      </c>
      <c r="P13" s="20">
        <f t="shared" si="10"/>
        <v>254145.65015611425</v>
      </c>
    </row>
    <row r="14" spans="1:16" x14ac:dyDescent="0.3">
      <c r="A14" s="19" t="s">
        <v>20</v>
      </c>
      <c r="B14" s="15"/>
      <c r="C14" s="3">
        <v>3</v>
      </c>
      <c r="D14" s="4">
        <v>1</v>
      </c>
      <c r="E14" s="5">
        <v>0.34</v>
      </c>
      <c r="F14" s="20">
        <f t="shared" si="0"/>
        <v>147040</v>
      </c>
      <c r="G14" s="20">
        <f t="shared" si="1"/>
        <v>158459.70923195063</v>
      </c>
      <c r="H14" s="20">
        <f t="shared" si="2"/>
        <v>183617.65211632915</v>
      </c>
      <c r="I14" s="20">
        <f t="shared" si="3"/>
        <v>208354.33358648504</v>
      </c>
      <c r="J14" s="20">
        <f t="shared" si="4"/>
        <v>211736.52079669031</v>
      </c>
      <c r="K14" s="20">
        <f t="shared" si="5"/>
        <v>218280.5756398236</v>
      </c>
      <c r="L14" s="20">
        <f t="shared" si="6"/>
        <v>223692.87241100313</v>
      </c>
      <c r="M14" s="20">
        <f t="shared" si="7"/>
        <v>228385.42888960268</v>
      </c>
      <c r="N14" s="20">
        <f t="shared" si="8"/>
        <v>232511.82849072036</v>
      </c>
      <c r="O14" s="20">
        <f t="shared" si="9"/>
        <v>236254.36929721769</v>
      </c>
      <c r="P14" s="20">
        <f t="shared" si="10"/>
        <v>239798.82084359782</v>
      </c>
    </row>
    <row r="15" spans="1:16" x14ac:dyDescent="0.3">
      <c r="A15" s="19" t="s">
        <v>27</v>
      </c>
      <c r="B15" s="15"/>
      <c r="C15" s="3">
        <v>2</v>
      </c>
      <c r="D15" s="4">
        <v>1</v>
      </c>
      <c r="E15" s="5">
        <v>0.3</v>
      </c>
      <c r="F15" s="20">
        <f t="shared" si="0"/>
        <v>600763</v>
      </c>
      <c r="G15" s="20">
        <f t="shared" si="1"/>
        <v>734635.36331949092</v>
      </c>
      <c r="H15" s="20">
        <f t="shared" si="2"/>
        <v>877586.64875164139</v>
      </c>
      <c r="I15" s="20">
        <f t="shared" si="3"/>
        <v>1042835.9342706073</v>
      </c>
      <c r="J15" s="20">
        <f t="shared" si="4"/>
        <v>1229636.6650067843</v>
      </c>
      <c r="K15" s="20">
        <f t="shared" si="5"/>
        <v>1416902.3058811086</v>
      </c>
      <c r="L15" s="20">
        <f t="shared" si="6"/>
        <v>1607699.7942376148</v>
      </c>
      <c r="M15" s="20">
        <f t="shared" si="7"/>
        <v>1800875.4570167204</v>
      </c>
      <c r="N15" s="20">
        <f t="shared" si="8"/>
        <v>1995693.6205965197</v>
      </c>
      <c r="O15" s="20">
        <f t="shared" si="9"/>
        <v>2191579.043705978</v>
      </c>
      <c r="P15" s="20">
        <f t="shared" si="10"/>
        <v>2388142.4090652163</v>
      </c>
    </row>
    <row r="16" spans="1:16" x14ac:dyDescent="0.3">
      <c r="A16" s="19" t="s">
        <v>28</v>
      </c>
      <c r="B16" s="19" t="s">
        <v>29</v>
      </c>
      <c r="C16" s="14">
        <v>0</v>
      </c>
      <c r="D16" s="6">
        <v>1</v>
      </c>
      <c r="E16" s="2">
        <v>1</v>
      </c>
      <c r="F16" s="20">
        <f t="shared" si="0"/>
        <v>43611.200000000004</v>
      </c>
      <c r="G16" s="20">
        <f>O152</f>
        <v>43611.200000000004</v>
      </c>
      <c r="H16" s="20">
        <f>O167</f>
        <v>43611.200000000004</v>
      </c>
      <c r="I16" s="20">
        <f>O182</f>
        <v>43611.200000000004</v>
      </c>
      <c r="J16" s="20">
        <f>O197</f>
        <v>43611.200000000004</v>
      </c>
      <c r="K16" s="20">
        <f>O212</f>
        <v>43611.200000000004</v>
      </c>
      <c r="L16" s="20">
        <f>O227</f>
        <v>43611.200000000004</v>
      </c>
      <c r="M16" s="20">
        <f>O242</f>
        <v>43611.200000000004</v>
      </c>
      <c r="N16" s="20">
        <f>O257</f>
        <v>43611.200000000004</v>
      </c>
      <c r="O16" s="20">
        <f>O272</f>
        <v>43611.200000000004</v>
      </c>
      <c r="P16" s="20">
        <f>O287</f>
        <v>43611.200000000004</v>
      </c>
    </row>
    <row r="17" spans="1:16" x14ac:dyDescent="0.3">
      <c r="A17" s="15"/>
      <c r="B17" s="19" t="s">
        <v>30</v>
      </c>
      <c r="C17" s="3">
        <v>20</v>
      </c>
      <c r="D17" s="4">
        <v>1</v>
      </c>
      <c r="E17" s="2">
        <v>0</v>
      </c>
      <c r="F17" s="20">
        <f t="shared" si="0"/>
        <v>174444.79999999999</v>
      </c>
      <c r="G17" s="20">
        <f>O153</f>
        <v>174444.79999999999</v>
      </c>
      <c r="H17" s="20">
        <f>O168</f>
        <v>174444.79999999999</v>
      </c>
      <c r="I17" s="20">
        <f>O183</f>
        <v>174444.79999999999</v>
      </c>
      <c r="J17" s="20">
        <f>O198</f>
        <v>174444.79999999999</v>
      </c>
      <c r="K17" s="20">
        <f>O213</f>
        <v>174444.79999999999</v>
      </c>
      <c r="L17" s="20">
        <f>O228</f>
        <v>174444.79999999999</v>
      </c>
      <c r="M17" s="20">
        <f>O243</f>
        <v>174444.79999999999</v>
      </c>
      <c r="N17" s="20">
        <f>O258</f>
        <v>174444.79999999999</v>
      </c>
      <c r="O17" s="20">
        <f>O273</f>
        <v>174444.79999999999</v>
      </c>
      <c r="P17" s="20">
        <f>O288</f>
        <v>174444.79999999999</v>
      </c>
    </row>
    <row r="18" spans="1:16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3">
      <c r="A19" s="7"/>
      <c r="B19" s="7"/>
      <c r="C19" s="7"/>
      <c r="D19" s="15" t="s">
        <v>42</v>
      </c>
      <c r="E19" s="7"/>
      <c r="F19" s="13"/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</row>
    <row r="20" spans="1:16" x14ac:dyDescent="0.3">
      <c r="A20" s="7"/>
      <c r="B20" s="7"/>
      <c r="C20" s="7"/>
      <c r="D20" s="15" t="s">
        <v>48</v>
      </c>
      <c r="E20" s="7"/>
      <c r="F20" s="5">
        <v>0.4</v>
      </c>
      <c r="G20" s="5">
        <v>0.4</v>
      </c>
      <c r="H20" s="5">
        <v>0.4</v>
      </c>
      <c r="I20" s="5">
        <v>0.4</v>
      </c>
      <c r="J20" s="5">
        <v>0.4</v>
      </c>
      <c r="K20" s="5">
        <v>0.4</v>
      </c>
      <c r="L20" s="5">
        <v>0.4</v>
      </c>
      <c r="M20" s="5">
        <v>0.4</v>
      </c>
      <c r="N20" s="5">
        <v>0.4</v>
      </c>
      <c r="O20" s="5">
        <v>0.4</v>
      </c>
      <c r="P20" s="5">
        <v>0.4</v>
      </c>
    </row>
    <row r="21" spans="1:16" x14ac:dyDescent="0.3">
      <c r="A21" s="7"/>
      <c r="B21" s="7"/>
      <c r="C21" s="7"/>
      <c r="D21" s="15" t="s">
        <v>49</v>
      </c>
      <c r="E21" s="7"/>
      <c r="F21" s="5">
        <v>0.2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3">
      <c r="A22" s="7"/>
      <c r="B22" s="7"/>
      <c r="C22" s="7"/>
      <c r="D22" s="15" t="s">
        <v>60</v>
      </c>
      <c r="E22" s="7"/>
      <c r="F22" s="4">
        <v>0.5</v>
      </c>
      <c r="G22" s="16" t="s">
        <v>34</v>
      </c>
      <c r="H22" s="16" t="s">
        <v>34</v>
      </c>
      <c r="I22" s="16" t="s">
        <v>34</v>
      </c>
      <c r="J22" s="16" t="s">
        <v>34</v>
      </c>
      <c r="K22" s="16" t="s">
        <v>34</v>
      </c>
      <c r="L22" s="16" t="s">
        <v>34</v>
      </c>
      <c r="M22" s="16" t="s">
        <v>34</v>
      </c>
      <c r="N22" s="16" t="s">
        <v>34</v>
      </c>
      <c r="O22" s="16" t="s">
        <v>34</v>
      </c>
      <c r="P22" s="16" t="s">
        <v>34</v>
      </c>
    </row>
    <row r="23" spans="1:16" x14ac:dyDescent="0.3">
      <c r="A23" s="7"/>
      <c r="B23" s="7"/>
      <c r="C23" s="7"/>
      <c r="D23" s="15" t="s">
        <v>61</v>
      </c>
      <c r="E23" s="7"/>
      <c r="F23" s="4">
        <v>0.7</v>
      </c>
      <c r="G23" s="18" t="s">
        <v>35</v>
      </c>
      <c r="H23" s="18" t="s">
        <v>38</v>
      </c>
      <c r="I23" s="18" t="s">
        <v>39</v>
      </c>
      <c r="J23" s="18" t="s">
        <v>40</v>
      </c>
      <c r="K23" s="18" t="s">
        <v>41</v>
      </c>
      <c r="L23" s="18" t="s">
        <v>43</v>
      </c>
      <c r="M23" s="18" t="s">
        <v>44</v>
      </c>
      <c r="N23" s="18" t="s">
        <v>45</v>
      </c>
      <c r="O23" s="18" t="s">
        <v>46</v>
      </c>
      <c r="P23" s="18" t="s">
        <v>47</v>
      </c>
    </row>
    <row r="24" spans="1:16" x14ac:dyDescent="0.3">
      <c r="A24" s="7"/>
      <c r="B24" s="7"/>
      <c r="C24" s="7"/>
      <c r="D24" s="1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3">
      <c r="A25" s="7"/>
      <c r="B25" s="7"/>
      <c r="C25" s="7"/>
      <c r="D25" s="15" t="s">
        <v>50</v>
      </c>
      <c r="E25" s="7"/>
      <c r="F25" s="21">
        <f>X139</f>
        <v>88376.124000000011</v>
      </c>
      <c r="G25" s="21">
        <f>X154</f>
        <v>92293.285797873657</v>
      </c>
      <c r="H25" s="21">
        <f>X169</f>
        <v>95669.598313192197</v>
      </c>
      <c r="I25" s="21">
        <f>X184</f>
        <v>98563.716921255662</v>
      </c>
      <c r="J25" s="21">
        <f>X199</f>
        <v>101060.20565184177</v>
      </c>
      <c r="K25" s="21">
        <f>X214</f>
        <v>103259.6655976272</v>
      </c>
      <c r="L25" s="21">
        <f>X229</f>
        <v>105262.29667054562</v>
      </c>
      <c r="M25" s="21">
        <f>X244</f>
        <v>107123.82424679355</v>
      </c>
      <c r="N25" s="21">
        <f>X259</f>
        <v>108887.8844586956</v>
      </c>
      <c r="O25" s="21">
        <f>X274</f>
        <v>110585.02971603116</v>
      </c>
      <c r="P25" s="21">
        <f>X289</f>
        <v>112236.47965894491</v>
      </c>
    </row>
    <row r="26" spans="1:16" x14ac:dyDescent="0.3">
      <c r="A26" s="7"/>
      <c r="B26" s="7"/>
      <c r="C26" s="7"/>
      <c r="D26" s="15" t="s">
        <v>51</v>
      </c>
      <c r="E26" s="7"/>
      <c r="F26" s="20">
        <f>SUM(P139:T139)</f>
        <v>407179</v>
      </c>
      <c r="G26" s="20">
        <f>SUM(P154:T154)</f>
        <v>421482.36277800932</v>
      </c>
      <c r="H26" s="20">
        <f>SUM(P169:T169)</f>
        <v>433313.15546315373</v>
      </c>
      <c r="I26" s="20">
        <f>SUM(P184:T184)</f>
        <v>443495.06290214532</v>
      </c>
      <c r="J26" s="20">
        <f>SUM(P199:T199)</f>
        <v>452378.74465394899</v>
      </c>
      <c r="K26" s="20">
        <f>SUM(P214:T214)</f>
        <v>460359.70040049363</v>
      </c>
      <c r="L26" s="20">
        <f>SUM(P229:T229)</f>
        <v>467825.59173639555</v>
      </c>
      <c r="M26" s="20">
        <f>SUM(P244:T244)</f>
        <v>474912.36629530793</v>
      </c>
      <c r="N26" s="20">
        <f>SUM(P259:T259)</f>
        <v>481740.54004051781</v>
      </c>
      <c r="O26" s="20">
        <f>SUM(P274:T274)</f>
        <v>488392.44377068279</v>
      </c>
      <c r="P26" s="20">
        <f>SUM(P289:T289)</f>
        <v>494924.90292757924</v>
      </c>
    </row>
    <row r="27" spans="1:16" x14ac:dyDescent="0.3">
      <c r="A27" s="7"/>
      <c r="B27" s="7"/>
      <c r="C27" s="7"/>
      <c r="D27" s="15" t="s">
        <v>52</v>
      </c>
      <c r="E27" s="7"/>
      <c r="F27" s="21">
        <f>Y139</f>
        <v>20271.245999999999</v>
      </c>
      <c r="G27" s="21">
        <f>Y154</f>
        <v>21470.134999999998</v>
      </c>
      <c r="H27" s="21">
        <f>Y169</f>
        <v>22525.462669511395</v>
      </c>
      <c r="I27" s="21">
        <f>Y184</f>
        <v>23458.864863546987</v>
      </c>
      <c r="J27" s="21">
        <f>Y199</f>
        <v>24300.377751889922</v>
      </c>
      <c r="K27" s="21">
        <f>Y214</f>
        <v>25075.873622934669</v>
      </c>
      <c r="L27" s="21">
        <f>Y229</f>
        <v>25815.637509669068</v>
      </c>
      <c r="M27" s="21">
        <f>Y244</f>
        <v>26529.393608587841</v>
      </c>
      <c r="N27" s="21">
        <f>Y259</f>
        <v>27225.312462238209</v>
      </c>
      <c r="O27" s="21">
        <f>Y274</f>
        <v>27909.098888649052</v>
      </c>
      <c r="P27" s="21">
        <f>Y289</f>
        <v>28584.674683704419</v>
      </c>
    </row>
    <row r="28" spans="1:16" x14ac:dyDescent="0.3">
      <c r="A28" s="7"/>
      <c r="B28" s="7"/>
      <c r="C28" s="7"/>
      <c r="D28" s="15" t="s">
        <v>53</v>
      </c>
      <c r="E28" s="7"/>
      <c r="F28" s="21">
        <f t="shared" ref="F28:P28" si="11">F25*F20-F27</f>
        <v>15079.203600000008</v>
      </c>
      <c r="G28" s="21">
        <f t="shared" si="11"/>
        <v>15447.179319149469</v>
      </c>
      <c r="H28" s="21">
        <f t="shared" si="11"/>
        <v>15742.376655765485</v>
      </c>
      <c r="I28" s="21">
        <f t="shared" si="11"/>
        <v>15966.621904955282</v>
      </c>
      <c r="J28" s="21">
        <f t="shared" si="11"/>
        <v>16123.704508846786</v>
      </c>
      <c r="K28" s="21">
        <f t="shared" si="11"/>
        <v>16227.992616116215</v>
      </c>
      <c r="L28" s="21">
        <f t="shared" si="11"/>
        <v>16289.28115854918</v>
      </c>
      <c r="M28" s="21">
        <f t="shared" si="11"/>
        <v>16320.136090129581</v>
      </c>
      <c r="N28" s="21">
        <f t="shared" si="11"/>
        <v>16329.841321240034</v>
      </c>
      <c r="O28" s="21">
        <f t="shared" si="11"/>
        <v>16324.912997763415</v>
      </c>
      <c r="P28" s="21">
        <f t="shared" si="11"/>
        <v>16309.917179873548</v>
      </c>
    </row>
    <row r="29" spans="1:16" x14ac:dyDescent="0.3">
      <c r="A29" s="7"/>
      <c r="B29" s="7"/>
      <c r="C29" s="7"/>
      <c r="D29" s="15" t="s">
        <v>75</v>
      </c>
      <c r="E29" s="7"/>
      <c r="F29" s="22">
        <f t="shared" ref="F29:P29" si="12">F28/F25</f>
        <v>0.17062531051938876</v>
      </c>
      <c r="G29" s="22">
        <f t="shared" si="12"/>
        <v>0.16737056423562022</v>
      </c>
      <c r="H29" s="22">
        <f t="shared" si="12"/>
        <v>0.16454941730004857</v>
      </c>
      <c r="I29" s="22">
        <f t="shared" si="12"/>
        <v>0.1619928955977919</v>
      </c>
      <c r="J29" s="22">
        <f t="shared" si="12"/>
        <v>0.15954553431638441</v>
      </c>
      <c r="K29" s="22">
        <f t="shared" si="12"/>
        <v>0.15715712928368342</v>
      </c>
      <c r="L29" s="22">
        <f t="shared" si="12"/>
        <v>0.15474943710882597</v>
      </c>
      <c r="M29" s="22">
        <f t="shared" si="12"/>
        <v>0.15234833338782786</v>
      </c>
      <c r="N29" s="22">
        <f t="shared" si="12"/>
        <v>0.14996931387196183</v>
      </c>
      <c r="O29" s="22">
        <f t="shared" si="12"/>
        <v>0.14762317322411356</v>
      </c>
      <c r="P29" s="22">
        <f t="shared" si="12"/>
        <v>0.1453174335958754</v>
      </c>
    </row>
    <row r="30" spans="1:16" x14ac:dyDescent="0.3">
      <c r="A30" s="7"/>
      <c r="B30" s="7"/>
      <c r="C30" s="7"/>
      <c r="D30" s="15" t="s">
        <v>76</v>
      </c>
      <c r="E30" s="7"/>
      <c r="F30" s="23">
        <f t="shared" ref="F30:P30" si="13">(F25*1000/F26)</f>
        <v>217.04489671618629</v>
      </c>
      <c r="G30" s="23">
        <f t="shared" si="13"/>
        <v>218.97306731784562</v>
      </c>
      <c r="H30" s="23">
        <f t="shared" si="13"/>
        <v>220.78627686928687</v>
      </c>
      <c r="I30" s="23">
        <f t="shared" si="13"/>
        <v>222.24309843783581</v>
      </c>
      <c r="J30" s="23">
        <f t="shared" si="13"/>
        <v>223.39733430479504</v>
      </c>
      <c r="K30" s="23">
        <f t="shared" si="13"/>
        <v>224.30213919201796</v>
      </c>
      <c r="L30" s="23">
        <f t="shared" si="13"/>
        <v>225.0032886825428</v>
      </c>
      <c r="M30" s="23">
        <f t="shared" si="13"/>
        <v>225.56545554381771</v>
      </c>
      <c r="N30" s="23">
        <f t="shared" si="13"/>
        <v>226.03014570776489</v>
      </c>
      <c r="O30" s="23">
        <f t="shared" si="13"/>
        <v>226.42657790167343</v>
      </c>
      <c r="P30" s="23">
        <f t="shared" si="13"/>
        <v>226.77476723245042</v>
      </c>
    </row>
    <row r="31" spans="1:16" x14ac:dyDescent="0.3">
      <c r="A31" s="7"/>
      <c r="B31" s="7"/>
      <c r="C31" s="7"/>
      <c r="D31" s="15" t="s">
        <v>77</v>
      </c>
      <c r="E31" s="7"/>
      <c r="F31" s="24"/>
      <c r="G31" s="21">
        <f>G25</f>
        <v>92293.285797873657</v>
      </c>
      <c r="H31" s="21">
        <f t="shared" ref="H31:P31" si="14">G31+H25</f>
        <v>187962.88411106585</v>
      </c>
      <c r="I31" s="21">
        <f t="shared" si="14"/>
        <v>286526.60103232152</v>
      </c>
      <c r="J31" s="21">
        <f t="shared" si="14"/>
        <v>387586.80668416328</v>
      </c>
      <c r="K31" s="21">
        <f t="shared" si="14"/>
        <v>490846.47228179045</v>
      </c>
      <c r="L31" s="21">
        <f t="shared" si="14"/>
        <v>596108.76895233605</v>
      </c>
      <c r="M31" s="21">
        <f t="shared" si="14"/>
        <v>703232.59319912957</v>
      </c>
      <c r="N31" s="21">
        <f t="shared" si="14"/>
        <v>812120.47765782522</v>
      </c>
      <c r="O31" s="21">
        <f t="shared" si="14"/>
        <v>922705.50737385638</v>
      </c>
      <c r="P31" s="21">
        <f t="shared" si="14"/>
        <v>1034941.9870328013</v>
      </c>
    </row>
    <row r="32" spans="1:16" x14ac:dyDescent="0.3">
      <c r="A32" s="7"/>
      <c r="B32" s="7"/>
      <c r="C32" s="7"/>
      <c r="D32" s="15" t="s">
        <v>78</v>
      </c>
      <c r="E32" s="7"/>
      <c r="F32" s="24"/>
      <c r="G32" s="21">
        <f>G28</f>
        <v>15447.179319149469</v>
      </c>
      <c r="H32" s="21">
        <f t="shared" ref="H32:P32" si="15">H28+G32</f>
        <v>31189.555974914954</v>
      </c>
      <c r="I32" s="21">
        <f t="shared" si="15"/>
        <v>47156.177879870236</v>
      </c>
      <c r="J32" s="21">
        <f t="shared" si="15"/>
        <v>63279.882388717022</v>
      </c>
      <c r="K32" s="21">
        <f t="shared" si="15"/>
        <v>79507.875004833244</v>
      </c>
      <c r="L32" s="21">
        <f t="shared" si="15"/>
        <v>95797.156163382431</v>
      </c>
      <c r="M32" s="21">
        <f t="shared" si="15"/>
        <v>112117.29225351202</v>
      </c>
      <c r="N32" s="21">
        <f t="shared" si="15"/>
        <v>128447.13357475205</v>
      </c>
      <c r="O32" s="21">
        <f t="shared" si="15"/>
        <v>144772.04657251545</v>
      </c>
      <c r="P32" s="21">
        <f t="shared" si="15"/>
        <v>161081.96375238901</v>
      </c>
    </row>
    <row r="100" spans="1:26" x14ac:dyDescent="0.3">
      <c r="A100" s="25" t="s">
        <v>0</v>
      </c>
      <c r="B100" s="25" t="s">
        <v>1</v>
      </c>
      <c r="C100" s="25" t="s">
        <v>2</v>
      </c>
      <c r="D100" s="25" t="s">
        <v>3</v>
      </c>
      <c r="E100" s="25" t="s">
        <v>4</v>
      </c>
      <c r="F100" s="25" t="s">
        <v>5</v>
      </c>
      <c r="G100" s="25" t="s">
        <v>6</v>
      </c>
      <c r="H100" s="25" t="s">
        <v>7</v>
      </c>
      <c r="I100" s="25" t="s">
        <v>8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x14ac:dyDescent="0.3">
      <c r="A101" s="8">
        <v>12.1</v>
      </c>
      <c r="B101" s="9">
        <v>79693</v>
      </c>
      <c r="C101" s="9">
        <v>50750</v>
      </c>
      <c r="D101" s="9">
        <v>27724862</v>
      </c>
      <c r="E101" s="9">
        <v>41729</v>
      </c>
      <c r="F101" s="9">
        <v>8870</v>
      </c>
      <c r="G101" s="9">
        <v>151</v>
      </c>
      <c r="H101" s="9">
        <v>0</v>
      </c>
      <c r="I101" s="9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3">
      <c r="A102" s="8">
        <v>12.2</v>
      </c>
      <c r="B102" s="9">
        <v>79411</v>
      </c>
      <c r="C102" s="9">
        <v>33354</v>
      </c>
      <c r="D102" s="9">
        <v>8914726</v>
      </c>
      <c r="E102" s="9">
        <v>10911</v>
      </c>
      <c r="F102" s="9">
        <v>16952</v>
      </c>
      <c r="G102" s="9">
        <v>5351</v>
      </c>
      <c r="H102" s="9">
        <v>140</v>
      </c>
      <c r="I102" s="9"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3">
      <c r="A103" s="8">
        <v>12.3</v>
      </c>
      <c r="B103" s="9">
        <v>78328</v>
      </c>
      <c r="C103" s="9">
        <v>21092</v>
      </c>
      <c r="D103" s="9">
        <v>4464010</v>
      </c>
      <c r="E103" s="9">
        <v>3472</v>
      </c>
      <c r="F103" s="9">
        <v>7897</v>
      </c>
      <c r="G103" s="9">
        <v>7645</v>
      </c>
      <c r="H103" s="9">
        <v>1966</v>
      </c>
      <c r="I103" s="9">
        <v>112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3">
      <c r="A104" s="8">
        <v>12.4</v>
      </c>
      <c r="B104" s="9">
        <v>83588</v>
      </c>
      <c r="C104" s="9">
        <v>13916</v>
      </c>
      <c r="D104" s="9">
        <v>2528426</v>
      </c>
      <c r="E104" s="9">
        <v>1534</v>
      </c>
      <c r="F104" s="9">
        <v>3580</v>
      </c>
      <c r="G104" s="9">
        <v>5099</v>
      </c>
      <c r="H104" s="9">
        <v>3092</v>
      </c>
      <c r="I104" s="9">
        <v>612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3">
      <c r="A105" s="8">
        <v>12.5</v>
      </c>
      <c r="B105" s="9">
        <v>76574</v>
      </c>
      <c r="C105" s="9">
        <v>8899</v>
      </c>
      <c r="D105" s="9">
        <v>1233132</v>
      </c>
      <c r="E105" s="9">
        <v>590</v>
      </c>
      <c r="F105" s="9">
        <v>1418</v>
      </c>
      <c r="G105" s="9">
        <v>2225</v>
      </c>
      <c r="H105" s="9">
        <v>2202</v>
      </c>
      <c r="I105" s="9">
        <v>2463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3">
      <c r="A106" s="8">
        <v>24</v>
      </c>
      <c r="B106" s="9">
        <v>237577</v>
      </c>
      <c r="C106" s="9">
        <v>31253</v>
      </c>
      <c r="D106" s="9">
        <v>6958561</v>
      </c>
      <c r="E106" s="9">
        <v>7188</v>
      </c>
      <c r="F106" s="9">
        <v>10255</v>
      </c>
      <c r="G106" s="9">
        <v>7993</v>
      </c>
      <c r="H106" s="9">
        <v>3867</v>
      </c>
      <c r="I106" s="9">
        <v>1950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3">
      <c r="A107" s="8">
        <v>36</v>
      </c>
      <c r="B107" s="9">
        <v>178055</v>
      </c>
      <c r="C107" s="9">
        <v>12459</v>
      </c>
      <c r="D107" s="9">
        <v>2442822</v>
      </c>
      <c r="E107" s="9">
        <v>1954</v>
      </c>
      <c r="F107" s="9">
        <v>3569</v>
      </c>
      <c r="G107" s="9">
        <v>3583</v>
      </c>
      <c r="H107" s="9">
        <v>2181</v>
      </c>
      <c r="I107" s="9">
        <v>1172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x14ac:dyDescent="0.3">
      <c r="A108" s="8">
        <v>48</v>
      </c>
      <c r="B108" s="9">
        <v>153662</v>
      </c>
      <c r="C108" s="9">
        <v>6622</v>
      </c>
      <c r="D108" s="9">
        <v>1195452</v>
      </c>
      <c r="E108" s="9">
        <v>784</v>
      </c>
      <c r="F108" s="9">
        <v>1605</v>
      </c>
      <c r="G108" s="9">
        <v>2003</v>
      </c>
      <c r="H108" s="9">
        <v>1376</v>
      </c>
      <c r="I108" s="9">
        <v>855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x14ac:dyDescent="0.3">
      <c r="A109" s="8">
        <v>60</v>
      </c>
      <c r="B109" s="9">
        <v>120858</v>
      </c>
      <c r="C109" s="9">
        <v>3360</v>
      </c>
      <c r="D109" s="9">
        <v>578235</v>
      </c>
      <c r="E109" s="9">
        <v>342</v>
      </c>
      <c r="F109" s="9">
        <v>690</v>
      </c>
      <c r="G109" s="9">
        <v>883</v>
      </c>
      <c r="H109" s="9">
        <v>872</v>
      </c>
      <c r="I109" s="9">
        <v>573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x14ac:dyDescent="0.3">
      <c r="A110" s="8">
        <v>72</v>
      </c>
      <c r="B110" s="9">
        <v>490681</v>
      </c>
      <c r="C110" s="9">
        <v>7416</v>
      </c>
      <c r="D110" s="9">
        <v>1240809</v>
      </c>
      <c r="E110" s="9">
        <v>665</v>
      </c>
      <c r="F110" s="9">
        <v>1449</v>
      </c>
      <c r="G110" s="9">
        <v>1904</v>
      </c>
      <c r="H110" s="9">
        <v>1879</v>
      </c>
      <c r="I110" s="9">
        <v>1519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x14ac:dyDescent="0.3">
      <c r="A111" s="8">
        <v>99</v>
      </c>
      <c r="B111" s="9">
        <v>218056</v>
      </c>
      <c r="C111" s="9">
        <v>218056</v>
      </c>
      <c r="D111" s="9">
        <v>31095089</v>
      </c>
      <c r="E111" s="9">
        <v>14578</v>
      </c>
      <c r="F111" s="9">
        <v>27503</v>
      </c>
      <c r="G111" s="9">
        <v>45680</v>
      </c>
      <c r="H111" s="9">
        <v>66282</v>
      </c>
      <c r="I111" s="9">
        <v>64014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x14ac:dyDescent="0.3">
      <c r="A113" s="25" t="s">
        <v>0</v>
      </c>
      <c r="B113" s="25" t="s">
        <v>1</v>
      </c>
      <c r="C113" s="25" t="s">
        <v>2</v>
      </c>
      <c r="D113" s="25" t="s">
        <v>9</v>
      </c>
      <c r="E113" s="25" t="s">
        <v>10</v>
      </c>
      <c r="F113" s="25" t="s">
        <v>11</v>
      </c>
      <c r="G113" s="25" t="s">
        <v>12</v>
      </c>
      <c r="H113" s="25" t="s">
        <v>13</v>
      </c>
      <c r="I113" s="25" t="s">
        <v>14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x14ac:dyDescent="0.3">
      <c r="A114" s="8">
        <v>12.1</v>
      </c>
      <c r="B114" s="9">
        <f t="shared" ref="B114:B124" si="16">B101</f>
        <v>79693</v>
      </c>
      <c r="C114" s="12">
        <f t="shared" ref="C114:D124" si="17">C101/B101</f>
        <v>0.63681879211474035</v>
      </c>
      <c r="D114" s="10">
        <f t="shared" si="17"/>
        <v>546.30269950738921</v>
      </c>
      <c r="E114" s="12">
        <f t="shared" ref="E114:I124" si="18">E101/$C101</f>
        <v>0.82224630541871924</v>
      </c>
      <c r="F114" s="12">
        <f t="shared" si="18"/>
        <v>0.17477832512315272</v>
      </c>
      <c r="G114" s="12">
        <f t="shared" si="18"/>
        <v>2.9753694581280787E-3</v>
      </c>
      <c r="H114" s="12">
        <f t="shared" si="18"/>
        <v>0</v>
      </c>
      <c r="I114" s="12">
        <f t="shared" si="18"/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x14ac:dyDescent="0.3">
      <c r="A115" s="8">
        <v>12.2</v>
      </c>
      <c r="B115" s="9">
        <f t="shared" si="16"/>
        <v>79411</v>
      </c>
      <c r="C115" s="12">
        <f t="shared" si="17"/>
        <v>0.42001737794512095</v>
      </c>
      <c r="D115" s="10">
        <f t="shared" si="17"/>
        <v>267.27606883732085</v>
      </c>
      <c r="E115" s="12">
        <f t="shared" si="18"/>
        <v>0.32712718114768841</v>
      </c>
      <c r="F115" s="12">
        <f t="shared" si="18"/>
        <v>0.508244888169335</v>
      </c>
      <c r="G115" s="12">
        <f t="shared" si="18"/>
        <v>0.16043053306949692</v>
      </c>
      <c r="H115" s="12">
        <f t="shared" si="18"/>
        <v>4.1973976134796424E-3</v>
      </c>
      <c r="I115" s="12">
        <f t="shared" si="18"/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x14ac:dyDescent="0.3">
      <c r="A116" s="8">
        <v>12.3</v>
      </c>
      <c r="B116" s="9">
        <f t="shared" si="16"/>
        <v>78328</v>
      </c>
      <c r="C116" s="12">
        <f t="shared" si="17"/>
        <v>0.26927790828311715</v>
      </c>
      <c r="D116" s="10">
        <f t="shared" si="17"/>
        <v>211.64469941209938</v>
      </c>
      <c r="E116" s="12">
        <f t="shared" si="18"/>
        <v>0.16461217523231558</v>
      </c>
      <c r="F116" s="12">
        <f t="shared" si="18"/>
        <v>0.37440735824009103</v>
      </c>
      <c r="G116" s="12">
        <f t="shared" si="18"/>
        <v>0.36245970036032621</v>
      </c>
      <c r="H116" s="12">
        <f t="shared" si="18"/>
        <v>9.3210695998482834E-2</v>
      </c>
      <c r="I116" s="12">
        <f t="shared" si="18"/>
        <v>5.3100701687843728E-3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x14ac:dyDescent="0.3">
      <c r="A117" s="8">
        <v>12.4</v>
      </c>
      <c r="B117" s="9">
        <f t="shared" si="16"/>
        <v>83588</v>
      </c>
      <c r="C117" s="12">
        <f t="shared" si="17"/>
        <v>0.16648322725750109</v>
      </c>
      <c r="D117" s="10">
        <f t="shared" si="17"/>
        <v>181.69200919804541</v>
      </c>
      <c r="E117" s="12">
        <f t="shared" si="18"/>
        <v>0.11023282552457603</v>
      </c>
      <c r="F117" s="12">
        <f t="shared" si="18"/>
        <v>0.25725783271054903</v>
      </c>
      <c r="G117" s="12">
        <f t="shared" si="18"/>
        <v>0.36641276228801378</v>
      </c>
      <c r="H117" s="12">
        <f t="shared" si="18"/>
        <v>0.22219028456453005</v>
      </c>
      <c r="I117" s="12">
        <f t="shared" si="18"/>
        <v>4.3978154642138542E-2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x14ac:dyDescent="0.3">
      <c r="A118" s="8">
        <v>12.5</v>
      </c>
      <c r="B118" s="9">
        <f t="shared" si="16"/>
        <v>76574</v>
      </c>
      <c r="C118" s="12">
        <f t="shared" si="17"/>
        <v>0.11621438086034425</v>
      </c>
      <c r="D118" s="10">
        <f t="shared" si="17"/>
        <v>138.56972693561073</v>
      </c>
      <c r="E118" s="12">
        <f t="shared" si="18"/>
        <v>6.6299584222946392E-2</v>
      </c>
      <c r="F118" s="12">
        <f t="shared" si="18"/>
        <v>0.15934374648836949</v>
      </c>
      <c r="G118" s="12">
        <f t="shared" si="18"/>
        <v>0.25002809304416229</v>
      </c>
      <c r="H118" s="12">
        <f t="shared" si="18"/>
        <v>0.24744353298123384</v>
      </c>
      <c r="I118" s="12">
        <f t="shared" si="18"/>
        <v>0.27677267108663894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x14ac:dyDescent="0.3">
      <c r="A119" s="8">
        <v>24</v>
      </c>
      <c r="B119" s="9">
        <f t="shared" si="16"/>
        <v>237577</v>
      </c>
      <c r="C119" s="12">
        <f t="shared" si="17"/>
        <v>0.13154892939973145</v>
      </c>
      <c r="D119" s="10">
        <f t="shared" si="17"/>
        <v>222.65257735257416</v>
      </c>
      <c r="E119" s="12">
        <f t="shared" si="18"/>
        <v>0.22999392058362397</v>
      </c>
      <c r="F119" s="12">
        <f t="shared" si="18"/>
        <v>0.32812849966403224</v>
      </c>
      <c r="G119" s="12">
        <f t="shared" si="18"/>
        <v>0.25575144786100534</v>
      </c>
      <c r="H119" s="12">
        <f t="shared" si="18"/>
        <v>0.12373212171631523</v>
      </c>
      <c r="I119" s="12">
        <f t="shared" si="18"/>
        <v>6.2394010175023197E-2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x14ac:dyDescent="0.3">
      <c r="A120" s="8">
        <v>36</v>
      </c>
      <c r="B120" s="9">
        <f t="shared" si="16"/>
        <v>178055</v>
      </c>
      <c r="C120" s="12">
        <f t="shared" si="17"/>
        <v>6.9972761225464045E-2</v>
      </c>
      <c r="D120" s="10">
        <f t="shared" si="17"/>
        <v>196.06886588008669</v>
      </c>
      <c r="E120" s="12">
        <f t="shared" si="18"/>
        <v>0.15683441688739064</v>
      </c>
      <c r="F120" s="12">
        <f t="shared" si="18"/>
        <v>0.28645958744682559</v>
      </c>
      <c r="G120" s="12">
        <f t="shared" si="18"/>
        <v>0.28758327313588572</v>
      </c>
      <c r="H120" s="12">
        <f t="shared" si="18"/>
        <v>0.17505417770286541</v>
      </c>
      <c r="I120" s="12">
        <f t="shared" si="18"/>
        <v>9.4068544827032669E-2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x14ac:dyDescent="0.3">
      <c r="A121" s="8">
        <v>48</v>
      </c>
      <c r="B121" s="9">
        <f t="shared" si="16"/>
        <v>153662</v>
      </c>
      <c r="C121" s="12">
        <f t="shared" si="17"/>
        <v>4.3094584217308121E-2</v>
      </c>
      <c r="D121" s="10">
        <f t="shared" si="17"/>
        <v>180.52733313198431</v>
      </c>
      <c r="E121" s="12">
        <f t="shared" si="18"/>
        <v>0.11839323467230443</v>
      </c>
      <c r="F121" s="12">
        <f t="shared" si="18"/>
        <v>0.24237390516460283</v>
      </c>
      <c r="G121" s="12">
        <f t="shared" si="18"/>
        <v>0.30247659317426762</v>
      </c>
      <c r="H121" s="12">
        <f t="shared" si="18"/>
        <v>0.20779220779220781</v>
      </c>
      <c r="I121" s="12">
        <f t="shared" si="18"/>
        <v>0.12911507097553609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x14ac:dyDescent="0.3">
      <c r="A122" s="8">
        <v>60</v>
      </c>
      <c r="B122" s="9">
        <f t="shared" si="16"/>
        <v>120858</v>
      </c>
      <c r="C122" s="12">
        <f t="shared" si="17"/>
        <v>2.7801221267934269E-2</v>
      </c>
      <c r="D122" s="10">
        <f t="shared" si="17"/>
        <v>172.09375</v>
      </c>
      <c r="E122" s="12">
        <f t="shared" si="18"/>
        <v>0.10178571428571428</v>
      </c>
      <c r="F122" s="12">
        <f t="shared" si="18"/>
        <v>0.20535714285714285</v>
      </c>
      <c r="G122" s="12">
        <f t="shared" si="18"/>
        <v>0.26279761904761906</v>
      </c>
      <c r="H122" s="12">
        <f t="shared" si="18"/>
        <v>0.25952380952380955</v>
      </c>
      <c r="I122" s="12">
        <f t="shared" si="18"/>
        <v>0.17053571428571429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x14ac:dyDescent="0.3">
      <c r="A123" s="8">
        <v>72</v>
      </c>
      <c r="B123" s="9">
        <f t="shared" si="16"/>
        <v>490681</v>
      </c>
      <c r="C123" s="12">
        <f t="shared" si="17"/>
        <v>1.5113688934358575E-2</v>
      </c>
      <c r="D123" s="10">
        <f t="shared" si="17"/>
        <v>167.3151294498382</v>
      </c>
      <c r="E123" s="12">
        <f t="shared" si="18"/>
        <v>8.9670981661272922E-2</v>
      </c>
      <c r="F123" s="12">
        <f t="shared" si="18"/>
        <v>0.1953883495145631</v>
      </c>
      <c r="G123" s="12">
        <f t="shared" si="18"/>
        <v>0.25674217907227614</v>
      </c>
      <c r="H123" s="12">
        <f t="shared" si="18"/>
        <v>0.25337108953613807</v>
      </c>
      <c r="I123" s="12">
        <f t="shared" si="18"/>
        <v>0.20482740021574972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x14ac:dyDescent="0.3">
      <c r="A124" s="8">
        <v>99</v>
      </c>
      <c r="B124" s="9">
        <f t="shared" si="16"/>
        <v>218056</v>
      </c>
      <c r="C124" s="12">
        <f t="shared" si="17"/>
        <v>1</v>
      </c>
      <c r="D124" s="10">
        <f t="shared" si="17"/>
        <v>142.60139138569909</v>
      </c>
      <c r="E124" s="12">
        <f t="shared" si="18"/>
        <v>6.6854386029276888E-2</v>
      </c>
      <c r="F124" s="12">
        <f t="shared" si="18"/>
        <v>0.12612815056682686</v>
      </c>
      <c r="G124" s="12">
        <f t="shared" si="18"/>
        <v>0.20948747110833915</v>
      </c>
      <c r="H124" s="12">
        <f t="shared" si="18"/>
        <v>0.30396778809113256</v>
      </c>
      <c r="I124" s="12">
        <f t="shared" si="18"/>
        <v>0.2935667901823385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x14ac:dyDescent="0.3">
      <c r="A126" s="25" t="s">
        <v>54</v>
      </c>
      <c r="B126" s="25" t="s">
        <v>1</v>
      </c>
      <c r="C126" s="25" t="s">
        <v>2</v>
      </c>
      <c r="D126" s="25" t="s">
        <v>57</v>
      </c>
      <c r="E126" s="25" t="s">
        <v>55</v>
      </c>
      <c r="F126" s="25" t="s">
        <v>56</v>
      </c>
      <c r="G126" s="25" t="s">
        <v>58</v>
      </c>
      <c r="H126" s="25" t="s">
        <v>59</v>
      </c>
      <c r="I126" s="25" t="s">
        <v>62</v>
      </c>
      <c r="J126" s="25" t="s">
        <v>10</v>
      </c>
      <c r="K126" s="25" t="s">
        <v>11</v>
      </c>
      <c r="L126" s="25" t="s">
        <v>12</v>
      </c>
      <c r="M126" s="25" t="s">
        <v>13</v>
      </c>
      <c r="N126" s="25" t="s">
        <v>14</v>
      </c>
      <c r="O126" s="25" t="s">
        <v>33</v>
      </c>
      <c r="P126" s="25" t="s">
        <v>63</v>
      </c>
      <c r="Q126" s="25" t="s">
        <v>64</v>
      </c>
      <c r="R126" s="25" t="s">
        <v>65</v>
      </c>
      <c r="S126" s="25" t="s">
        <v>66</v>
      </c>
      <c r="T126" s="25" t="s">
        <v>67</v>
      </c>
      <c r="U126" s="25" t="s">
        <v>68</v>
      </c>
      <c r="V126" s="25" t="s">
        <v>69</v>
      </c>
      <c r="W126" s="25" t="s">
        <v>70</v>
      </c>
      <c r="X126" s="25" t="s">
        <v>71</v>
      </c>
      <c r="Y126" s="25" t="s">
        <v>72</v>
      </c>
      <c r="Z126" s="25" t="s">
        <v>73</v>
      </c>
    </row>
    <row r="127" spans="1:26" x14ac:dyDescent="0.3">
      <c r="A127" s="8">
        <f t="shared" ref="A127:C136" si="19">A114</f>
        <v>12.1</v>
      </c>
      <c r="B127" s="9">
        <f t="shared" si="19"/>
        <v>79693</v>
      </c>
      <c r="C127" s="12">
        <f t="shared" si="19"/>
        <v>0.63681879211474035</v>
      </c>
      <c r="D127" s="12">
        <f t="shared" ref="D127:D137" si="20">E6</f>
        <v>0.75</v>
      </c>
      <c r="E127" s="12">
        <f t="shared" ref="E127:E136" si="21">C127*D127</f>
        <v>0.47761409408605526</v>
      </c>
      <c r="F127" s="12">
        <f t="shared" ref="F127:F138" si="22">C127-E127</f>
        <v>0.15920469802868509</v>
      </c>
      <c r="G127" s="26">
        <v>1</v>
      </c>
      <c r="H127" s="26">
        <v>1</v>
      </c>
      <c r="I127" s="12">
        <f t="shared" ref="I127:I136" si="23">(E127*H127)+(F127*(G127^$F$22))*H127</f>
        <v>0.63681879211474035</v>
      </c>
      <c r="J127" s="12">
        <f>E114</f>
        <v>0.82224630541871924</v>
      </c>
      <c r="K127" s="12">
        <f t="shared" ref="K127:N127" si="24">F114</f>
        <v>0.17477832512315272</v>
      </c>
      <c r="L127" s="12">
        <f t="shared" si="24"/>
        <v>2.9753694581280787E-3</v>
      </c>
      <c r="M127" s="12">
        <f t="shared" si="24"/>
        <v>0</v>
      </c>
      <c r="N127" s="12">
        <f t="shared" si="24"/>
        <v>0</v>
      </c>
      <c r="O127" s="9">
        <f t="shared" ref="O127:O138" si="25">B127*I127</f>
        <v>50750</v>
      </c>
      <c r="P127" s="9">
        <f>$O127*J127</f>
        <v>41729</v>
      </c>
      <c r="Q127" s="9">
        <f t="shared" ref="Q127:Q138" si="26">$O127*K127</f>
        <v>8870</v>
      </c>
      <c r="R127" s="9">
        <f t="shared" ref="R127:R138" si="27">$O127*L127</f>
        <v>151</v>
      </c>
      <c r="S127" s="9">
        <f t="shared" ref="S127:S138" si="28">$O127*M127</f>
        <v>0</v>
      </c>
      <c r="T127" s="9">
        <f t="shared" ref="T127:T138" si="29">$O127*N127</f>
        <v>0</v>
      </c>
      <c r="U127" s="9">
        <f t="shared" ref="U127:U138" si="30">B127-O127</f>
        <v>28943</v>
      </c>
      <c r="V127" s="10">
        <f t="shared" ref="V127:V137" si="31">D114</f>
        <v>546.30269950738921</v>
      </c>
      <c r="W127" s="10">
        <f>$C$6*G127</f>
        <v>40</v>
      </c>
      <c r="X127" s="11">
        <f t="shared" ref="X127:X138" si="32">O127*V127/1000</f>
        <v>27724.862000000005</v>
      </c>
      <c r="Y127" s="11">
        <f t="shared" ref="Y127:Y136" si="33">B127*W127/1000</f>
        <v>3187.72</v>
      </c>
      <c r="Z127" s="9">
        <f>P139</f>
        <v>83747</v>
      </c>
    </row>
    <row r="128" spans="1:26" x14ac:dyDescent="0.3">
      <c r="A128" s="8">
        <f t="shared" si="19"/>
        <v>12.2</v>
      </c>
      <c r="B128" s="9">
        <f t="shared" si="19"/>
        <v>79411</v>
      </c>
      <c r="C128" s="12">
        <f t="shared" si="19"/>
        <v>0.42001737794512095</v>
      </c>
      <c r="D128" s="12">
        <f t="shared" si="20"/>
        <v>0.67</v>
      </c>
      <c r="E128" s="12">
        <f t="shared" si="21"/>
        <v>0.28141164322323103</v>
      </c>
      <c r="F128" s="12">
        <f t="shared" si="22"/>
        <v>0.13860573472188992</v>
      </c>
      <c r="G128" s="26">
        <v>1</v>
      </c>
      <c r="H128" s="26">
        <v>1</v>
      </c>
      <c r="I128" s="12">
        <f t="shared" si="23"/>
        <v>0.42001737794512095</v>
      </c>
      <c r="J128" s="12">
        <f t="shared" ref="J128:N128" si="34">E115</f>
        <v>0.32712718114768841</v>
      </c>
      <c r="K128" s="12">
        <f t="shared" si="34"/>
        <v>0.508244888169335</v>
      </c>
      <c r="L128" s="12">
        <f t="shared" si="34"/>
        <v>0.16043053306949692</v>
      </c>
      <c r="M128" s="12">
        <f t="shared" si="34"/>
        <v>4.1973976134796424E-3</v>
      </c>
      <c r="N128" s="12">
        <f t="shared" si="34"/>
        <v>0</v>
      </c>
      <c r="O128" s="9">
        <f t="shared" si="25"/>
        <v>33354</v>
      </c>
      <c r="P128" s="9">
        <f t="shared" ref="P128:P138" si="35">$O128*J128</f>
        <v>10911</v>
      </c>
      <c r="Q128" s="9">
        <f t="shared" si="26"/>
        <v>16952</v>
      </c>
      <c r="R128" s="9">
        <f t="shared" si="27"/>
        <v>5351</v>
      </c>
      <c r="S128" s="9">
        <f t="shared" si="28"/>
        <v>140</v>
      </c>
      <c r="T128" s="9">
        <f t="shared" si="29"/>
        <v>0</v>
      </c>
      <c r="U128" s="9">
        <f t="shared" si="30"/>
        <v>46057</v>
      </c>
      <c r="V128" s="10">
        <f t="shared" si="31"/>
        <v>267.27606883732085</v>
      </c>
      <c r="W128" s="10">
        <f>$C$7*G128</f>
        <v>32</v>
      </c>
      <c r="X128" s="11">
        <f t="shared" si="32"/>
        <v>8914.7260000000006</v>
      </c>
      <c r="Y128" s="11">
        <f t="shared" si="33"/>
        <v>2541.152</v>
      </c>
      <c r="Z128" s="9">
        <f>Q139</f>
        <v>83788</v>
      </c>
    </row>
    <row r="129" spans="1:26" x14ac:dyDescent="0.3">
      <c r="A129" s="8">
        <f t="shared" si="19"/>
        <v>12.3</v>
      </c>
      <c r="B129" s="9">
        <f t="shared" si="19"/>
        <v>78328</v>
      </c>
      <c r="C129" s="12">
        <f t="shared" si="19"/>
        <v>0.26927790828311715</v>
      </c>
      <c r="D129" s="12">
        <f t="shared" si="20"/>
        <v>0.6</v>
      </c>
      <c r="E129" s="12">
        <f t="shared" si="21"/>
        <v>0.16156674496987028</v>
      </c>
      <c r="F129" s="12">
        <f t="shared" si="22"/>
        <v>0.10771116331324687</v>
      </c>
      <c r="G129" s="26">
        <v>1</v>
      </c>
      <c r="H129" s="26">
        <v>1</v>
      </c>
      <c r="I129" s="12">
        <f t="shared" si="23"/>
        <v>0.26927790828311715</v>
      </c>
      <c r="J129" s="12">
        <f t="shared" ref="J129:N129" si="36">E116</f>
        <v>0.16461217523231558</v>
      </c>
      <c r="K129" s="12">
        <f t="shared" si="36"/>
        <v>0.37440735824009103</v>
      </c>
      <c r="L129" s="12">
        <f t="shared" si="36"/>
        <v>0.36245970036032621</v>
      </c>
      <c r="M129" s="12">
        <f t="shared" si="36"/>
        <v>9.3210695998482834E-2</v>
      </c>
      <c r="N129" s="12">
        <f t="shared" si="36"/>
        <v>5.3100701687843728E-3</v>
      </c>
      <c r="O129" s="9">
        <f t="shared" si="25"/>
        <v>21092</v>
      </c>
      <c r="P129" s="9">
        <f t="shared" si="35"/>
        <v>3472.0000000000005</v>
      </c>
      <c r="Q129" s="9">
        <f t="shared" si="26"/>
        <v>7897</v>
      </c>
      <c r="R129" s="9">
        <f t="shared" si="27"/>
        <v>7645</v>
      </c>
      <c r="S129" s="9">
        <f t="shared" si="28"/>
        <v>1966</v>
      </c>
      <c r="T129" s="9">
        <f t="shared" si="29"/>
        <v>111.99999999999999</v>
      </c>
      <c r="U129" s="9">
        <f t="shared" si="30"/>
        <v>57236</v>
      </c>
      <c r="V129" s="10">
        <f t="shared" si="31"/>
        <v>211.64469941209938</v>
      </c>
      <c r="W129" s="10">
        <f>$C$8*G129</f>
        <v>25</v>
      </c>
      <c r="X129" s="11">
        <f t="shared" si="32"/>
        <v>4464.01</v>
      </c>
      <c r="Y129" s="11">
        <f t="shared" si="33"/>
        <v>1958.2</v>
      </c>
      <c r="Z129" s="9">
        <f>R139</f>
        <v>82517</v>
      </c>
    </row>
    <row r="130" spans="1:26" x14ac:dyDescent="0.3">
      <c r="A130" s="8">
        <f t="shared" si="19"/>
        <v>12.4</v>
      </c>
      <c r="B130" s="9">
        <f t="shared" si="19"/>
        <v>83588</v>
      </c>
      <c r="C130" s="12">
        <f t="shared" si="19"/>
        <v>0.16648322725750109</v>
      </c>
      <c r="D130" s="12">
        <f t="shared" si="20"/>
        <v>0.55000000000000004</v>
      </c>
      <c r="E130" s="12">
        <f t="shared" si="21"/>
        <v>9.1565774991625604E-2</v>
      </c>
      <c r="F130" s="12">
        <f t="shared" si="22"/>
        <v>7.4917452265875484E-2</v>
      </c>
      <c r="G130" s="26">
        <v>1</v>
      </c>
      <c r="H130" s="26">
        <v>1</v>
      </c>
      <c r="I130" s="12">
        <f t="shared" si="23"/>
        <v>0.16648322725750109</v>
      </c>
      <c r="J130" s="12">
        <f t="shared" ref="J130:N130" si="37">E117</f>
        <v>0.11023282552457603</v>
      </c>
      <c r="K130" s="12">
        <f t="shared" si="37"/>
        <v>0.25725783271054903</v>
      </c>
      <c r="L130" s="12">
        <f t="shared" si="37"/>
        <v>0.36641276228801378</v>
      </c>
      <c r="M130" s="12">
        <f t="shared" si="37"/>
        <v>0.22219028456453005</v>
      </c>
      <c r="N130" s="12">
        <f t="shared" si="37"/>
        <v>4.3978154642138542E-2</v>
      </c>
      <c r="O130" s="9">
        <f t="shared" si="25"/>
        <v>13916</v>
      </c>
      <c r="P130" s="9">
        <f t="shared" si="35"/>
        <v>1534</v>
      </c>
      <c r="Q130" s="9">
        <f t="shared" si="26"/>
        <v>3580.0000000000005</v>
      </c>
      <c r="R130" s="9">
        <f t="shared" si="27"/>
        <v>5099</v>
      </c>
      <c r="S130" s="9">
        <f t="shared" si="28"/>
        <v>3092</v>
      </c>
      <c r="T130" s="9">
        <f t="shared" si="29"/>
        <v>612</v>
      </c>
      <c r="U130" s="9">
        <f t="shared" si="30"/>
        <v>69672</v>
      </c>
      <c r="V130" s="10">
        <f t="shared" si="31"/>
        <v>181.69200919804541</v>
      </c>
      <c r="W130" s="10">
        <f>$C$9*G130</f>
        <v>20</v>
      </c>
      <c r="X130" s="11">
        <f t="shared" si="32"/>
        <v>2528.4259999999999</v>
      </c>
      <c r="Y130" s="11">
        <f t="shared" si="33"/>
        <v>1671.76</v>
      </c>
      <c r="Z130" s="9">
        <f>S139</f>
        <v>83857</v>
      </c>
    </row>
    <row r="131" spans="1:26" x14ac:dyDescent="0.3">
      <c r="A131" s="8">
        <f t="shared" si="19"/>
        <v>12.5</v>
      </c>
      <c r="B131" s="9">
        <f t="shared" si="19"/>
        <v>76574</v>
      </c>
      <c r="C131" s="12">
        <f t="shared" si="19"/>
        <v>0.11621438086034425</v>
      </c>
      <c r="D131" s="12">
        <f t="shared" si="20"/>
        <v>0.5</v>
      </c>
      <c r="E131" s="12">
        <f t="shared" si="21"/>
        <v>5.8107190430172123E-2</v>
      </c>
      <c r="F131" s="12">
        <f t="shared" si="22"/>
        <v>5.8107190430172123E-2</v>
      </c>
      <c r="G131" s="26">
        <v>1</v>
      </c>
      <c r="H131" s="26">
        <v>1</v>
      </c>
      <c r="I131" s="12">
        <f t="shared" si="23"/>
        <v>0.11621438086034425</v>
      </c>
      <c r="J131" s="12">
        <f t="shared" ref="J131:N131" si="38">E118</f>
        <v>6.6299584222946392E-2</v>
      </c>
      <c r="K131" s="12">
        <f t="shared" si="38"/>
        <v>0.15934374648836949</v>
      </c>
      <c r="L131" s="12">
        <f t="shared" si="38"/>
        <v>0.25002809304416229</v>
      </c>
      <c r="M131" s="12">
        <f t="shared" si="38"/>
        <v>0.24744353298123384</v>
      </c>
      <c r="N131" s="12">
        <f t="shared" si="38"/>
        <v>0.27677267108663894</v>
      </c>
      <c r="O131" s="9">
        <f t="shared" si="25"/>
        <v>8899</v>
      </c>
      <c r="P131" s="9">
        <f t="shared" si="35"/>
        <v>590</v>
      </c>
      <c r="Q131" s="9">
        <f t="shared" si="26"/>
        <v>1418</v>
      </c>
      <c r="R131" s="9">
        <f t="shared" si="27"/>
        <v>2225.0000000000005</v>
      </c>
      <c r="S131" s="9">
        <f t="shared" si="28"/>
        <v>2202</v>
      </c>
      <c r="T131" s="9">
        <f t="shared" si="29"/>
        <v>2463</v>
      </c>
      <c r="U131" s="9">
        <f t="shared" si="30"/>
        <v>67675</v>
      </c>
      <c r="V131" s="10">
        <f t="shared" si="31"/>
        <v>138.56972693561073</v>
      </c>
      <c r="W131" s="10">
        <f>$C$10*G131</f>
        <v>15</v>
      </c>
      <c r="X131" s="11">
        <f t="shared" si="32"/>
        <v>1233.1320000000001</v>
      </c>
      <c r="Y131" s="11">
        <f t="shared" si="33"/>
        <v>1148.6099999999999</v>
      </c>
      <c r="Z131" s="9">
        <f>T139</f>
        <v>73270</v>
      </c>
    </row>
    <row r="132" spans="1:26" x14ac:dyDescent="0.3">
      <c r="A132" s="8">
        <f t="shared" si="19"/>
        <v>24</v>
      </c>
      <c r="B132" s="9">
        <f t="shared" si="19"/>
        <v>237577</v>
      </c>
      <c r="C132" s="12">
        <f t="shared" si="19"/>
        <v>0.13154892939973145</v>
      </c>
      <c r="D132" s="12">
        <f t="shared" si="20"/>
        <v>0.46</v>
      </c>
      <c r="E132" s="12">
        <f t="shared" si="21"/>
        <v>6.051250752387647E-2</v>
      </c>
      <c r="F132" s="12">
        <f t="shared" si="22"/>
        <v>7.1036421875854988E-2</v>
      </c>
      <c r="G132" s="26">
        <v>1</v>
      </c>
      <c r="H132" s="26">
        <v>1</v>
      </c>
      <c r="I132" s="12">
        <f t="shared" si="23"/>
        <v>0.13154892939973145</v>
      </c>
      <c r="J132" s="12">
        <f t="shared" ref="J132:N132" si="39">E119</f>
        <v>0.22999392058362397</v>
      </c>
      <c r="K132" s="12">
        <f t="shared" si="39"/>
        <v>0.32812849966403224</v>
      </c>
      <c r="L132" s="12">
        <f t="shared" si="39"/>
        <v>0.25575144786100534</v>
      </c>
      <c r="M132" s="12">
        <f t="shared" si="39"/>
        <v>0.12373212171631523</v>
      </c>
      <c r="N132" s="12">
        <f t="shared" si="39"/>
        <v>6.2394010175023197E-2</v>
      </c>
      <c r="O132" s="9">
        <f t="shared" si="25"/>
        <v>31253</v>
      </c>
      <c r="P132" s="9">
        <f t="shared" si="35"/>
        <v>7188</v>
      </c>
      <c r="Q132" s="9">
        <f t="shared" si="26"/>
        <v>10255</v>
      </c>
      <c r="R132" s="9">
        <f t="shared" si="27"/>
        <v>7993</v>
      </c>
      <c r="S132" s="9">
        <f t="shared" si="28"/>
        <v>3867</v>
      </c>
      <c r="T132" s="9">
        <f t="shared" si="29"/>
        <v>1950</v>
      </c>
      <c r="U132" s="9">
        <f t="shared" si="30"/>
        <v>206324</v>
      </c>
      <c r="V132" s="10">
        <f t="shared" si="31"/>
        <v>222.65257735257416</v>
      </c>
      <c r="W132" s="10">
        <f>$C$11*G132</f>
        <v>10</v>
      </c>
      <c r="X132" s="11">
        <f t="shared" si="32"/>
        <v>6958.5609999999997</v>
      </c>
      <c r="Y132" s="11">
        <f t="shared" si="33"/>
        <v>2375.77</v>
      </c>
      <c r="Z132" s="9">
        <f>SUM(U127:U131)</f>
        <v>269583</v>
      </c>
    </row>
    <row r="133" spans="1:26" x14ac:dyDescent="0.3">
      <c r="A133" s="8">
        <f t="shared" si="19"/>
        <v>36</v>
      </c>
      <c r="B133" s="9">
        <f t="shared" si="19"/>
        <v>178055</v>
      </c>
      <c r="C133" s="12">
        <f t="shared" si="19"/>
        <v>6.9972761225464045E-2</v>
      </c>
      <c r="D133" s="12">
        <f t="shared" si="20"/>
        <v>0.42</v>
      </c>
      <c r="E133" s="12">
        <f t="shared" si="21"/>
        <v>2.9388559714694899E-2</v>
      </c>
      <c r="F133" s="12">
        <f t="shared" si="22"/>
        <v>4.058420151076915E-2</v>
      </c>
      <c r="G133" s="26">
        <v>1</v>
      </c>
      <c r="H133" s="26">
        <v>1</v>
      </c>
      <c r="I133" s="12">
        <f t="shared" si="23"/>
        <v>6.9972761225464045E-2</v>
      </c>
      <c r="J133" s="12">
        <f t="shared" ref="J133:N133" si="40">E120</f>
        <v>0.15683441688739064</v>
      </c>
      <c r="K133" s="12">
        <f t="shared" si="40"/>
        <v>0.28645958744682559</v>
      </c>
      <c r="L133" s="12">
        <f t="shared" si="40"/>
        <v>0.28758327313588572</v>
      </c>
      <c r="M133" s="12">
        <f t="shared" si="40"/>
        <v>0.17505417770286541</v>
      </c>
      <c r="N133" s="12">
        <f t="shared" si="40"/>
        <v>9.4068544827032669E-2</v>
      </c>
      <c r="O133" s="9">
        <f t="shared" si="25"/>
        <v>12459</v>
      </c>
      <c r="P133" s="9">
        <f t="shared" si="35"/>
        <v>1954</v>
      </c>
      <c r="Q133" s="9">
        <f t="shared" si="26"/>
        <v>3569</v>
      </c>
      <c r="R133" s="9">
        <f t="shared" si="27"/>
        <v>3583</v>
      </c>
      <c r="S133" s="9">
        <f t="shared" si="28"/>
        <v>2181</v>
      </c>
      <c r="T133" s="9">
        <f t="shared" si="29"/>
        <v>1172</v>
      </c>
      <c r="U133" s="9">
        <f t="shared" si="30"/>
        <v>165596</v>
      </c>
      <c r="V133" s="10">
        <f t="shared" si="31"/>
        <v>196.06886588008669</v>
      </c>
      <c r="W133" s="10">
        <f>$C$12*G133</f>
        <v>6</v>
      </c>
      <c r="X133" s="11">
        <f t="shared" si="32"/>
        <v>2442.8220000000001</v>
      </c>
      <c r="Y133" s="11">
        <f t="shared" si="33"/>
        <v>1068.33</v>
      </c>
      <c r="Z133" s="9">
        <f>U132</f>
        <v>206324</v>
      </c>
    </row>
    <row r="134" spans="1:26" x14ac:dyDescent="0.3">
      <c r="A134" s="8">
        <f t="shared" si="19"/>
        <v>48</v>
      </c>
      <c r="B134" s="9">
        <f t="shared" si="19"/>
        <v>153662</v>
      </c>
      <c r="C134" s="12">
        <f t="shared" si="19"/>
        <v>4.3094584217308121E-2</v>
      </c>
      <c r="D134" s="12">
        <f t="shared" si="20"/>
        <v>0.38</v>
      </c>
      <c r="E134" s="12">
        <f t="shared" si="21"/>
        <v>1.6375942002577085E-2</v>
      </c>
      <c r="F134" s="12">
        <f t="shared" si="22"/>
        <v>2.6718642214731036E-2</v>
      </c>
      <c r="G134" s="26">
        <v>1</v>
      </c>
      <c r="H134" s="26">
        <v>1</v>
      </c>
      <c r="I134" s="12">
        <f t="shared" si="23"/>
        <v>4.3094584217308121E-2</v>
      </c>
      <c r="J134" s="12">
        <f t="shared" ref="J134:N134" si="41">E121</f>
        <v>0.11839323467230443</v>
      </c>
      <c r="K134" s="12">
        <f t="shared" si="41"/>
        <v>0.24237390516460283</v>
      </c>
      <c r="L134" s="12">
        <f t="shared" si="41"/>
        <v>0.30247659317426762</v>
      </c>
      <c r="M134" s="12">
        <f t="shared" si="41"/>
        <v>0.20779220779220781</v>
      </c>
      <c r="N134" s="12">
        <f t="shared" si="41"/>
        <v>0.12911507097553609</v>
      </c>
      <c r="O134" s="9">
        <f t="shared" si="25"/>
        <v>6622.0000000000009</v>
      </c>
      <c r="P134" s="9">
        <f t="shared" si="35"/>
        <v>784.00000000000011</v>
      </c>
      <c r="Q134" s="9">
        <f t="shared" si="26"/>
        <v>1605.0000000000002</v>
      </c>
      <c r="R134" s="9">
        <f t="shared" si="27"/>
        <v>2003.0000000000005</v>
      </c>
      <c r="S134" s="9">
        <f t="shared" si="28"/>
        <v>1376.0000000000002</v>
      </c>
      <c r="T134" s="9">
        <f t="shared" si="29"/>
        <v>855.00000000000011</v>
      </c>
      <c r="U134" s="9">
        <f t="shared" si="30"/>
        <v>147040</v>
      </c>
      <c r="V134" s="10">
        <f t="shared" si="31"/>
        <v>180.52733313198431</v>
      </c>
      <c r="W134" s="10">
        <f>$C$13*G134</f>
        <v>4</v>
      </c>
      <c r="X134" s="11">
        <f t="shared" si="32"/>
        <v>1195.4520000000002</v>
      </c>
      <c r="Y134" s="11">
        <f t="shared" si="33"/>
        <v>614.64800000000002</v>
      </c>
      <c r="Z134" s="9">
        <f>U133</f>
        <v>165596</v>
      </c>
    </row>
    <row r="135" spans="1:26" x14ac:dyDescent="0.3">
      <c r="A135" s="8">
        <f t="shared" si="19"/>
        <v>60</v>
      </c>
      <c r="B135" s="9">
        <f t="shared" si="19"/>
        <v>120858</v>
      </c>
      <c r="C135" s="12">
        <f t="shared" si="19"/>
        <v>2.7801221267934269E-2</v>
      </c>
      <c r="D135" s="12">
        <f t="shared" si="20"/>
        <v>0.34</v>
      </c>
      <c r="E135" s="12">
        <f t="shared" si="21"/>
        <v>9.4524152310976519E-3</v>
      </c>
      <c r="F135" s="12">
        <f t="shared" si="22"/>
        <v>1.8348806036836619E-2</v>
      </c>
      <c r="G135" s="26">
        <v>1</v>
      </c>
      <c r="H135" s="26">
        <v>1</v>
      </c>
      <c r="I135" s="12">
        <f t="shared" si="23"/>
        <v>2.7801221267934273E-2</v>
      </c>
      <c r="J135" s="12">
        <f t="shared" ref="J135:N135" si="42">E122</f>
        <v>0.10178571428571428</v>
      </c>
      <c r="K135" s="12">
        <f t="shared" si="42"/>
        <v>0.20535714285714285</v>
      </c>
      <c r="L135" s="12">
        <f t="shared" si="42"/>
        <v>0.26279761904761906</v>
      </c>
      <c r="M135" s="12">
        <f t="shared" si="42"/>
        <v>0.25952380952380955</v>
      </c>
      <c r="N135" s="12">
        <f t="shared" si="42"/>
        <v>0.17053571428571429</v>
      </c>
      <c r="O135" s="9">
        <f t="shared" si="25"/>
        <v>3360.0000000000005</v>
      </c>
      <c r="P135" s="9">
        <f t="shared" si="35"/>
        <v>342.00000000000006</v>
      </c>
      <c r="Q135" s="9">
        <f t="shared" si="26"/>
        <v>690.00000000000011</v>
      </c>
      <c r="R135" s="9">
        <f t="shared" si="27"/>
        <v>883.00000000000011</v>
      </c>
      <c r="S135" s="9">
        <f t="shared" si="28"/>
        <v>872.00000000000023</v>
      </c>
      <c r="T135" s="9">
        <f t="shared" si="29"/>
        <v>573.00000000000011</v>
      </c>
      <c r="U135" s="9">
        <f t="shared" si="30"/>
        <v>117498</v>
      </c>
      <c r="V135" s="10">
        <f t="shared" si="31"/>
        <v>172.09375</v>
      </c>
      <c r="W135" s="10">
        <f>$C$14*G135</f>
        <v>3</v>
      </c>
      <c r="X135" s="11">
        <f t="shared" si="32"/>
        <v>578.23500000000013</v>
      </c>
      <c r="Y135" s="11">
        <f t="shared" si="33"/>
        <v>362.57400000000001</v>
      </c>
      <c r="Z135" s="9">
        <f>U134</f>
        <v>147040</v>
      </c>
    </row>
    <row r="136" spans="1:26" x14ac:dyDescent="0.3">
      <c r="A136" s="8">
        <f t="shared" si="19"/>
        <v>72</v>
      </c>
      <c r="B136" s="9">
        <f t="shared" si="19"/>
        <v>490681</v>
      </c>
      <c r="C136" s="12">
        <f t="shared" si="19"/>
        <v>1.5113688934358575E-2</v>
      </c>
      <c r="D136" s="12">
        <f t="shared" si="20"/>
        <v>0.3</v>
      </c>
      <c r="E136" s="12">
        <f t="shared" si="21"/>
        <v>4.534106680307572E-3</v>
      </c>
      <c r="F136" s="12">
        <f t="shared" si="22"/>
        <v>1.0579582254051003E-2</v>
      </c>
      <c r="G136" s="26">
        <v>1</v>
      </c>
      <c r="H136" s="26">
        <v>1</v>
      </c>
      <c r="I136" s="12">
        <f t="shared" si="23"/>
        <v>1.5113688934358575E-2</v>
      </c>
      <c r="J136" s="12">
        <f t="shared" ref="J136:N136" si="43">E123</f>
        <v>8.9670981661272922E-2</v>
      </c>
      <c r="K136" s="12">
        <f t="shared" si="43"/>
        <v>0.1953883495145631</v>
      </c>
      <c r="L136" s="12">
        <f t="shared" si="43"/>
        <v>0.25674217907227614</v>
      </c>
      <c r="M136" s="12">
        <f t="shared" si="43"/>
        <v>0.25337108953613807</v>
      </c>
      <c r="N136" s="12">
        <f t="shared" si="43"/>
        <v>0.20482740021574972</v>
      </c>
      <c r="O136" s="9">
        <f t="shared" si="25"/>
        <v>7416</v>
      </c>
      <c r="P136" s="9">
        <f t="shared" si="35"/>
        <v>665</v>
      </c>
      <c r="Q136" s="9">
        <f t="shared" si="26"/>
        <v>1449</v>
      </c>
      <c r="R136" s="9">
        <f t="shared" si="27"/>
        <v>1904</v>
      </c>
      <c r="S136" s="9">
        <f t="shared" si="28"/>
        <v>1879</v>
      </c>
      <c r="T136" s="9">
        <f t="shared" si="29"/>
        <v>1519</v>
      </c>
      <c r="U136" s="9">
        <f t="shared" si="30"/>
        <v>483265</v>
      </c>
      <c r="V136" s="10">
        <f t="shared" si="31"/>
        <v>167.3151294498382</v>
      </c>
      <c r="W136" s="10">
        <f>$C$15*G136</f>
        <v>2</v>
      </c>
      <c r="X136" s="11">
        <f t="shared" si="32"/>
        <v>1240.809</v>
      </c>
      <c r="Y136" s="11">
        <f t="shared" si="33"/>
        <v>981.36199999999997</v>
      </c>
      <c r="Z136" s="9">
        <f>U135+U136</f>
        <v>600763</v>
      </c>
    </row>
    <row r="137" spans="1:26" x14ac:dyDescent="0.3">
      <c r="A137" s="8">
        <f>A124</f>
        <v>99</v>
      </c>
      <c r="B137" s="9">
        <f>B124*$F$21</f>
        <v>43611.200000000004</v>
      </c>
      <c r="C137" s="12">
        <f>C124</f>
        <v>1</v>
      </c>
      <c r="D137" s="12">
        <f t="shared" si="20"/>
        <v>1</v>
      </c>
      <c r="E137" s="12">
        <f>1</f>
        <v>1</v>
      </c>
      <c r="F137" s="12">
        <f t="shared" si="22"/>
        <v>0</v>
      </c>
      <c r="G137" s="26">
        <v>1</v>
      </c>
      <c r="H137" s="26">
        <v>1</v>
      </c>
      <c r="I137" s="12">
        <f>(E137*H137)+(F137*(G137^$F$23))*H137</f>
        <v>1</v>
      </c>
      <c r="J137" s="12">
        <f t="shared" ref="J137:N137" si="44">E124</f>
        <v>6.6854386029276888E-2</v>
      </c>
      <c r="K137" s="12">
        <f t="shared" si="44"/>
        <v>0.12612815056682686</v>
      </c>
      <c r="L137" s="12">
        <f t="shared" si="44"/>
        <v>0.20948747110833915</v>
      </c>
      <c r="M137" s="12">
        <f t="shared" si="44"/>
        <v>0.30396778809113256</v>
      </c>
      <c r="N137" s="12">
        <f t="shared" si="44"/>
        <v>0.2935667901823385</v>
      </c>
      <c r="O137" s="9">
        <f t="shared" si="25"/>
        <v>43611.200000000004</v>
      </c>
      <c r="P137" s="9">
        <f t="shared" si="35"/>
        <v>2915.6000000000004</v>
      </c>
      <c r="Q137" s="9">
        <f t="shared" si="26"/>
        <v>5500.6</v>
      </c>
      <c r="R137" s="9">
        <f t="shared" si="27"/>
        <v>9136.0000000000018</v>
      </c>
      <c r="S137" s="9">
        <f t="shared" si="28"/>
        <v>13256.400000000001</v>
      </c>
      <c r="T137" s="9">
        <f t="shared" si="29"/>
        <v>12802.800000000003</v>
      </c>
      <c r="U137" s="9">
        <f t="shared" si="30"/>
        <v>0</v>
      </c>
      <c r="V137" s="10">
        <f t="shared" si="31"/>
        <v>142.60139138569909</v>
      </c>
      <c r="W137" s="10">
        <f>$C$16*G137</f>
        <v>0</v>
      </c>
      <c r="X137" s="11">
        <f t="shared" si="32"/>
        <v>6219.0178000000005</v>
      </c>
      <c r="Y137" s="11">
        <f>O137*W137/1000</f>
        <v>0</v>
      </c>
      <c r="Z137" s="9">
        <f>B137</f>
        <v>43611.200000000004</v>
      </c>
    </row>
    <row r="138" spans="1:26" x14ac:dyDescent="0.3">
      <c r="A138" s="8">
        <f>A137</f>
        <v>99</v>
      </c>
      <c r="B138" s="9">
        <f>B124-B137</f>
        <v>174444.79999999999</v>
      </c>
      <c r="C138" s="12">
        <f>C124</f>
        <v>1</v>
      </c>
      <c r="D138" s="12">
        <f>D137</f>
        <v>1</v>
      </c>
      <c r="E138" s="12">
        <f>0</f>
        <v>0</v>
      </c>
      <c r="F138" s="12">
        <f t="shared" si="22"/>
        <v>1</v>
      </c>
      <c r="G138" s="26">
        <v>1</v>
      </c>
      <c r="H138" s="26">
        <v>1</v>
      </c>
      <c r="I138" s="12">
        <f>(E138*H138)+(F138*(G138^$F$23))*H138</f>
        <v>1</v>
      </c>
      <c r="J138" s="12">
        <f>J137</f>
        <v>6.6854386029276888E-2</v>
      </c>
      <c r="K138" s="12">
        <f>K137</f>
        <v>0.12612815056682686</v>
      </c>
      <c r="L138" s="12">
        <f>L137</f>
        <v>0.20948747110833915</v>
      </c>
      <c r="M138" s="12">
        <f>M137</f>
        <v>0.30396778809113256</v>
      </c>
      <c r="N138" s="12">
        <f>N137</f>
        <v>0.2935667901823385</v>
      </c>
      <c r="O138" s="9">
        <f t="shared" si="25"/>
        <v>174444.79999999999</v>
      </c>
      <c r="P138" s="9">
        <f t="shared" si="35"/>
        <v>11662.4</v>
      </c>
      <c r="Q138" s="9">
        <f t="shared" si="26"/>
        <v>22002.399999999998</v>
      </c>
      <c r="R138" s="9">
        <f t="shared" si="27"/>
        <v>36544</v>
      </c>
      <c r="S138" s="9">
        <f t="shared" si="28"/>
        <v>53025.599999999999</v>
      </c>
      <c r="T138" s="9">
        <f t="shared" si="29"/>
        <v>51211.199999999997</v>
      </c>
      <c r="U138" s="9">
        <f t="shared" si="30"/>
        <v>0</v>
      </c>
      <c r="V138" s="10">
        <f>V137</f>
        <v>142.60139138569909</v>
      </c>
      <c r="W138" s="10">
        <f>($C$17*G138)*(1/(1-$F$21))</f>
        <v>25</v>
      </c>
      <c r="X138" s="11">
        <f t="shared" si="32"/>
        <v>24876.071199999998</v>
      </c>
      <c r="Y138" s="11">
        <f>O138*W138/1000</f>
        <v>4361.12</v>
      </c>
      <c r="Z138" s="9">
        <f>B138</f>
        <v>174444.79999999999</v>
      </c>
    </row>
    <row r="139" spans="1:26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9">
        <f>SUM(P127:P138)</f>
        <v>83747</v>
      </c>
      <c r="Q139" s="9">
        <f>SUM(Q127:Q138)</f>
        <v>83788</v>
      </c>
      <c r="R139" s="9">
        <f>SUM(R127:R138)</f>
        <v>82517</v>
      </c>
      <c r="S139" s="9">
        <f>SUM(S127:S138)</f>
        <v>83857</v>
      </c>
      <c r="T139" s="9">
        <f>SUM(T127:T138)</f>
        <v>73270</v>
      </c>
      <c r="U139" s="8"/>
      <c r="V139" s="8"/>
      <c r="W139" s="8"/>
      <c r="X139" s="11">
        <f>SUM(X127:X138)</f>
        <v>88376.124000000011</v>
      </c>
      <c r="Y139" s="11">
        <f>SUM(Y127:Y138)</f>
        <v>20271.245999999999</v>
      </c>
      <c r="Z139" s="8"/>
    </row>
    <row r="140" spans="1:2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11"/>
      <c r="Y140" s="11"/>
      <c r="Z140" s="8"/>
    </row>
    <row r="141" spans="1:26" x14ac:dyDescent="0.3">
      <c r="A141" s="25" t="s">
        <v>35</v>
      </c>
      <c r="B141" s="25" t="s">
        <v>1</v>
      </c>
      <c r="C141" s="25" t="s">
        <v>2</v>
      </c>
      <c r="D141" s="25" t="s">
        <v>57</v>
      </c>
      <c r="E141" s="25" t="s">
        <v>55</v>
      </c>
      <c r="F141" s="25" t="s">
        <v>56</v>
      </c>
      <c r="G141" s="25" t="s">
        <v>58</v>
      </c>
      <c r="H141" s="25" t="s">
        <v>59</v>
      </c>
      <c r="I141" s="25" t="s">
        <v>62</v>
      </c>
      <c r="J141" s="25" t="s">
        <v>10</v>
      </c>
      <c r="K141" s="25" t="s">
        <v>11</v>
      </c>
      <c r="L141" s="25" t="s">
        <v>12</v>
      </c>
      <c r="M141" s="25" t="s">
        <v>13</v>
      </c>
      <c r="N141" s="25" t="s">
        <v>14</v>
      </c>
      <c r="O141" s="25" t="s">
        <v>33</v>
      </c>
      <c r="P141" s="25" t="s">
        <v>63</v>
      </c>
      <c r="Q141" s="25" t="s">
        <v>64</v>
      </c>
      <c r="R141" s="25" t="s">
        <v>65</v>
      </c>
      <c r="S141" s="25" t="s">
        <v>66</v>
      </c>
      <c r="T141" s="25" t="s">
        <v>67</v>
      </c>
      <c r="U141" s="25" t="s">
        <v>68</v>
      </c>
      <c r="V141" s="25" t="s">
        <v>69</v>
      </c>
      <c r="W141" s="25" t="s">
        <v>70</v>
      </c>
      <c r="X141" s="27" t="s">
        <v>71</v>
      </c>
      <c r="Y141" s="27" t="s">
        <v>72</v>
      </c>
      <c r="Z141" s="25" t="s">
        <v>73</v>
      </c>
    </row>
    <row r="142" spans="1:26" x14ac:dyDescent="0.3">
      <c r="A142" s="8">
        <f t="shared" ref="A142:A153" si="45">A127</f>
        <v>12.1</v>
      </c>
      <c r="B142" s="9">
        <f t="shared" ref="B142:B153" si="46">Z127</f>
        <v>83747</v>
      </c>
      <c r="C142" s="12">
        <f t="shared" ref="C142:F153" si="47">C127</f>
        <v>0.63681879211474035</v>
      </c>
      <c r="D142" s="12">
        <f t="shared" si="47"/>
        <v>0.75</v>
      </c>
      <c r="E142" s="12">
        <f t="shared" si="47"/>
        <v>0.47761409408605526</v>
      </c>
      <c r="F142" s="12">
        <f t="shared" si="47"/>
        <v>0.15920469802868509</v>
      </c>
      <c r="G142" s="26">
        <f t="shared" ref="G142:G153" si="48">D6</f>
        <v>1</v>
      </c>
      <c r="H142" s="26">
        <f>$G$19</f>
        <v>1</v>
      </c>
      <c r="I142" s="12">
        <f t="shared" ref="I142:I151" si="49">(E142*H142)+(F142*(G142^$F$22))*H142</f>
        <v>0.63681879211474035</v>
      </c>
      <c r="J142" s="12">
        <f>J127</f>
        <v>0.82224630541871924</v>
      </c>
      <c r="K142" s="12">
        <f t="shared" ref="K142:N142" si="50">K127</f>
        <v>0.17477832512315272</v>
      </c>
      <c r="L142" s="12">
        <f t="shared" si="50"/>
        <v>2.9753694581280787E-3</v>
      </c>
      <c r="M142" s="12">
        <f t="shared" si="50"/>
        <v>0</v>
      </c>
      <c r="N142" s="12">
        <f t="shared" si="50"/>
        <v>0</v>
      </c>
      <c r="O142" s="9">
        <f t="shared" ref="O142:O153" si="51">B142*I142</f>
        <v>53331.663383233157</v>
      </c>
      <c r="P142" s="9">
        <f t="shared" ref="P142:P153" si="52">$O142*J142</f>
        <v>43851.763178698253</v>
      </c>
      <c r="Q142" s="9">
        <f t="shared" ref="Q142:Q153" si="53">$O142*K142</f>
        <v>9321.2188021532638</v>
      </c>
      <c r="R142" s="9">
        <f t="shared" ref="R142:R153" si="54">$O142*L142</f>
        <v>158.68140238163954</v>
      </c>
      <c r="S142" s="9">
        <f t="shared" ref="S142:S153" si="55">$O142*M142</f>
        <v>0</v>
      </c>
      <c r="T142" s="9">
        <f t="shared" ref="T142:T153" si="56">$O142*N142</f>
        <v>0</v>
      </c>
      <c r="U142" s="9">
        <f t="shared" ref="U142:U151" si="57">B142-O142</f>
        <v>30415.336616766843</v>
      </c>
      <c r="V142" s="10">
        <f t="shared" ref="V142:V153" si="58">V127</f>
        <v>546.30269950738921</v>
      </c>
      <c r="W142" s="10">
        <f t="shared" ref="W142:W153" si="59">W127*D6</f>
        <v>40</v>
      </c>
      <c r="X142" s="11">
        <f t="shared" ref="X142:X153" si="60">O142*V142/1000</f>
        <v>29135.231675479656</v>
      </c>
      <c r="Y142" s="11">
        <f t="shared" ref="Y142:Y151" si="61">B142*W142/1000</f>
        <v>3349.88</v>
      </c>
      <c r="Z142" s="9">
        <f>P154</f>
        <v>88199.073001073193</v>
      </c>
    </row>
    <row r="143" spans="1:26" x14ac:dyDescent="0.3">
      <c r="A143" s="8">
        <f t="shared" si="45"/>
        <v>12.2</v>
      </c>
      <c r="B143" s="9">
        <f t="shared" si="46"/>
        <v>83788</v>
      </c>
      <c r="C143" s="12">
        <f t="shared" si="47"/>
        <v>0.42001737794512095</v>
      </c>
      <c r="D143" s="12">
        <f t="shared" si="47"/>
        <v>0.67</v>
      </c>
      <c r="E143" s="12">
        <f t="shared" si="47"/>
        <v>0.28141164322323103</v>
      </c>
      <c r="F143" s="12">
        <f t="shared" si="47"/>
        <v>0.13860573472188992</v>
      </c>
      <c r="G143" s="26">
        <f t="shared" si="48"/>
        <v>1</v>
      </c>
      <c r="H143" s="26">
        <f t="shared" ref="H143:H153" si="62">H142</f>
        <v>1</v>
      </c>
      <c r="I143" s="12">
        <f t="shared" si="49"/>
        <v>0.42001737794512095</v>
      </c>
      <c r="J143" s="12">
        <f t="shared" ref="J143:N143" si="63">J128</f>
        <v>0.32712718114768841</v>
      </c>
      <c r="K143" s="12">
        <f t="shared" si="63"/>
        <v>0.508244888169335</v>
      </c>
      <c r="L143" s="12">
        <f t="shared" si="63"/>
        <v>0.16043053306949692</v>
      </c>
      <c r="M143" s="12">
        <f t="shared" si="63"/>
        <v>4.1973976134796424E-3</v>
      </c>
      <c r="N143" s="12">
        <f t="shared" si="63"/>
        <v>0</v>
      </c>
      <c r="O143" s="9">
        <f t="shared" si="51"/>
        <v>35192.416063265795</v>
      </c>
      <c r="P143" s="9">
        <f t="shared" si="52"/>
        <v>11512.395864552769</v>
      </c>
      <c r="Q143" s="9">
        <f t="shared" si="53"/>
        <v>17886.365566483233</v>
      </c>
      <c r="R143" s="9">
        <f t="shared" si="54"/>
        <v>5645.9380690332582</v>
      </c>
      <c r="S143" s="9">
        <f t="shared" si="55"/>
        <v>147.71656319653448</v>
      </c>
      <c r="T143" s="9">
        <f t="shared" si="56"/>
        <v>0</v>
      </c>
      <c r="U143" s="9">
        <f t="shared" si="57"/>
        <v>48595.583936734205</v>
      </c>
      <c r="V143" s="10">
        <f t="shared" si="58"/>
        <v>267.27606883732085</v>
      </c>
      <c r="W143" s="10">
        <f t="shared" si="59"/>
        <v>32</v>
      </c>
      <c r="X143" s="11">
        <f t="shared" si="60"/>
        <v>9406.090618277065</v>
      </c>
      <c r="Y143" s="11">
        <f t="shared" si="61"/>
        <v>2681.2159999999999</v>
      </c>
      <c r="Z143" s="9">
        <f>Q154</f>
        <v>88093.631778957046</v>
      </c>
    </row>
    <row r="144" spans="1:26" x14ac:dyDescent="0.3">
      <c r="A144" s="8">
        <f t="shared" si="45"/>
        <v>12.3</v>
      </c>
      <c r="B144" s="9">
        <f t="shared" si="46"/>
        <v>82517</v>
      </c>
      <c r="C144" s="12">
        <f t="shared" si="47"/>
        <v>0.26927790828311715</v>
      </c>
      <c r="D144" s="12">
        <f t="shared" si="47"/>
        <v>0.6</v>
      </c>
      <c r="E144" s="12">
        <f t="shared" si="47"/>
        <v>0.16156674496987028</v>
      </c>
      <c r="F144" s="12">
        <f t="shared" si="47"/>
        <v>0.10771116331324687</v>
      </c>
      <c r="G144" s="26">
        <f t="shared" si="48"/>
        <v>1</v>
      </c>
      <c r="H144" s="26">
        <f t="shared" si="62"/>
        <v>1</v>
      </c>
      <c r="I144" s="12">
        <f t="shared" si="49"/>
        <v>0.26927790828311715</v>
      </c>
      <c r="J144" s="12">
        <f t="shared" ref="J144:N144" si="64">J129</f>
        <v>0.16461217523231558</v>
      </c>
      <c r="K144" s="12">
        <f t="shared" si="64"/>
        <v>0.37440735824009103</v>
      </c>
      <c r="L144" s="12">
        <f t="shared" si="64"/>
        <v>0.36245970036032621</v>
      </c>
      <c r="M144" s="12">
        <f t="shared" si="64"/>
        <v>9.3210695998482834E-2</v>
      </c>
      <c r="N144" s="12">
        <f t="shared" si="64"/>
        <v>5.3100701687843728E-3</v>
      </c>
      <c r="O144" s="9">
        <f t="shared" si="51"/>
        <v>22220.005157797979</v>
      </c>
      <c r="P144" s="9">
        <f t="shared" si="52"/>
        <v>3657.6833826983971</v>
      </c>
      <c r="Q144" s="9">
        <f t="shared" si="53"/>
        <v>8319.3334312123388</v>
      </c>
      <c r="R144" s="9">
        <f t="shared" si="54"/>
        <v>8053.8564115003583</v>
      </c>
      <c r="S144" s="9">
        <f t="shared" si="55"/>
        <v>2071.1421458482282</v>
      </c>
      <c r="T144" s="9">
        <f t="shared" si="56"/>
        <v>117.98978653865795</v>
      </c>
      <c r="U144" s="9">
        <f t="shared" si="57"/>
        <v>60296.994842202024</v>
      </c>
      <c r="V144" s="10">
        <f t="shared" si="58"/>
        <v>211.64469941209938</v>
      </c>
      <c r="W144" s="10">
        <f t="shared" si="59"/>
        <v>25</v>
      </c>
      <c r="X144" s="11">
        <f t="shared" si="60"/>
        <v>4702.7463125574513</v>
      </c>
      <c r="Y144" s="11">
        <f t="shared" si="61"/>
        <v>2062.9250000000002</v>
      </c>
      <c r="Z144" s="9">
        <f>R154</f>
        <v>85568.545439830079</v>
      </c>
    </row>
    <row r="145" spans="1:26" x14ac:dyDescent="0.3">
      <c r="A145" s="8">
        <f t="shared" si="45"/>
        <v>12.4</v>
      </c>
      <c r="B145" s="9">
        <f t="shared" si="46"/>
        <v>83857</v>
      </c>
      <c r="C145" s="12">
        <f t="shared" si="47"/>
        <v>0.16648322725750109</v>
      </c>
      <c r="D145" s="12">
        <f t="shared" si="47"/>
        <v>0.55000000000000004</v>
      </c>
      <c r="E145" s="12">
        <f t="shared" si="47"/>
        <v>9.1565774991625604E-2</v>
      </c>
      <c r="F145" s="12">
        <f t="shared" si="47"/>
        <v>7.4917452265875484E-2</v>
      </c>
      <c r="G145" s="26">
        <f t="shared" si="48"/>
        <v>1</v>
      </c>
      <c r="H145" s="26">
        <f t="shared" si="62"/>
        <v>1</v>
      </c>
      <c r="I145" s="12">
        <f t="shared" si="49"/>
        <v>0.16648322725750109</v>
      </c>
      <c r="J145" s="12">
        <f t="shared" ref="J145:N145" si="65">J130</f>
        <v>0.11023282552457603</v>
      </c>
      <c r="K145" s="12">
        <f t="shared" si="65"/>
        <v>0.25725783271054903</v>
      </c>
      <c r="L145" s="12">
        <f t="shared" si="65"/>
        <v>0.36641276228801378</v>
      </c>
      <c r="M145" s="12">
        <f t="shared" si="65"/>
        <v>0.22219028456453005</v>
      </c>
      <c r="N145" s="12">
        <f t="shared" si="65"/>
        <v>4.3978154642138542E-2</v>
      </c>
      <c r="O145" s="9">
        <f t="shared" si="51"/>
        <v>13960.783988132269</v>
      </c>
      <c r="P145" s="9">
        <f t="shared" si="52"/>
        <v>1538.9366655500792</v>
      </c>
      <c r="Q145" s="9">
        <f t="shared" si="53"/>
        <v>3591.5210317270426</v>
      </c>
      <c r="R145" s="9">
        <f t="shared" si="54"/>
        <v>5115.4094247978182</v>
      </c>
      <c r="S145" s="9">
        <f t="shared" si="55"/>
        <v>3101.9505670670437</v>
      </c>
      <c r="T145" s="9">
        <f t="shared" si="56"/>
        <v>613.96951715557259</v>
      </c>
      <c r="U145" s="9">
        <f t="shared" si="57"/>
        <v>69896.216011867728</v>
      </c>
      <c r="V145" s="10">
        <f t="shared" si="58"/>
        <v>181.69200919804541</v>
      </c>
      <c r="W145" s="10">
        <f t="shared" si="59"/>
        <v>20</v>
      </c>
      <c r="X145" s="11">
        <f t="shared" si="60"/>
        <v>2536.5628927836533</v>
      </c>
      <c r="Y145" s="11">
        <f t="shared" si="61"/>
        <v>1677.14</v>
      </c>
      <c r="Z145" s="9">
        <f>S154</f>
        <v>85469.337354845076</v>
      </c>
    </row>
    <row r="146" spans="1:26" x14ac:dyDescent="0.3">
      <c r="A146" s="8">
        <f t="shared" si="45"/>
        <v>12.5</v>
      </c>
      <c r="B146" s="9">
        <f t="shared" si="46"/>
        <v>73270</v>
      </c>
      <c r="C146" s="12">
        <f t="shared" si="47"/>
        <v>0.11621438086034425</v>
      </c>
      <c r="D146" s="12">
        <f t="shared" si="47"/>
        <v>0.5</v>
      </c>
      <c r="E146" s="12">
        <f t="shared" si="47"/>
        <v>5.8107190430172123E-2</v>
      </c>
      <c r="F146" s="12">
        <f t="shared" si="47"/>
        <v>5.8107190430172123E-2</v>
      </c>
      <c r="G146" s="26">
        <f t="shared" si="48"/>
        <v>1</v>
      </c>
      <c r="H146" s="26">
        <f t="shared" si="62"/>
        <v>1</v>
      </c>
      <c r="I146" s="12">
        <f t="shared" si="49"/>
        <v>0.11621438086034425</v>
      </c>
      <c r="J146" s="12">
        <f t="shared" ref="J146:N146" si="66">J131</f>
        <v>6.6299584222946392E-2</v>
      </c>
      <c r="K146" s="12">
        <f t="shared" si="66"/>
        <v>0.15934374648836949</v>
      </c>
      <c r="L146" s="12">
        <f t="shared" si="66"/>
        <v>0.25002809304416229</v>
      </c>
      <c r="M146" s="12">
        <f t="shared" si="66"/>
        <v>0.24744353298123384</v>
      </c>
      <c r="N146" s="12">
        <f t="shared" si="66"/>
        <v>0.27677267108663894</v>
      </c>
      <c r="O146" s="9">
        <f t="shared" si="51"/>
        <v>8515.0276856374221</v>
      </c>
      <c r="P146" s="9">
        <f t="shared" si="52"/>
        <v>564.54279520463854</v>
      </c>
      <c r="Q146" s="9">
        <f t="shared" si="53"/>
        <v>1356.816412881657</v>
      </c>
      <c r="R146" s="9">
        <f t="shared" si="54"/>
        <v>2128.9961344581711</v>
      </c>
      <c r="S146" s="9">
        <f t="shared" si="55"/>
        <v>2106.9885339671428</v>
      </c>
      <c r="T146" s="9">
        <f t="shared" si="56"/>
        <v>2356.7269569305508</v>
      </c>
      <c r="U146" s="9">
        <f t="shared" si="57"/>
        <v>64754.972314362574</v>
      </c>
      <c r="V146" s="10">
        <f t="shared" si="58"/>
        <v>138.56972693561073</v>
      </c>
      <c r="W146" s="10">
        <f t="shared" si="59"/>
        <v>15</v>
      </c>
      <c r="X146" s="11">
        <f t="shared" si="60"/>
        <v>1179.9250612479429</v>
      </c>
      <c r="Y146" s="11">
        <f t="shared" si="61"/>
        <v>1099.05</v>
      </c>
      <c r="Z146" s="9">
        <f>T154</f>
        <v>74151.775203303943</v>
      </c>
    </row>
    <row r="147" spans="1:26" x14ac:dyDescent="0.3">
      <c r="A147" s="8">
        <f t="shared" si="45"/>
        <v>24</v>
      </c>
      <c r="B147" s="9">
        <f t="shared" si="46"/>
        <v>269583</v>
      </c>
      <c r="C147" s="12">
        <f t="shared" si="47"/>
        <v>0.13154892939973145</v>
      </c>
      <c r="D147" s="12">
        <f t="shared" si="47"/>
        <v>0.46</v>
      </c>
      <c r="E147" s="12">
        <f t="shared" si="47"/>
        <v>6.051250752387647E-2</v>
      </c>
      <c r="F147" s="12">
        <f t="shared" si="47"/>
        <v>7.1036421875854988E-2</v>
      </c>
      <c r="G147" s="26">
        <f t="shared" si="48"/>
        <v>1</v>
      </c>
      <c r="H147" s="26">
        <f t="shared" si="62"/>
        <v>1</v>
      </c>
      <c r="I147" s="12">
        <f t="shared" si="49"/>
        <v>0.13154892939973145</v>
      </c>
      <c r="J147" s="12">
        <f t="shared" ref="J147:N147" si="67">J132</f>
        <v>0.22999392058362397</v>
      </c>
      <c r="K147" s="12">
        <f t="shared" si="67"/>
        <v>0.32812849966403224</v>
      </c>
      <c r="L147" s="12">
        <f t="shared" si="67"/>
        <v>0.25575144786100534</v>
      </c>
      <c r="M147" s="12">
        <f t="shared" si="67"/>
        <v>0.12373212171631523</v>
      </c>
      <c r="N147" s="12">
        <f t="shared" si="67"/>
        <v>6.2394010175023197E-2</v>
      </c>
      <c r="O147" s="9">
        <f t="shared" si="51"/>
        <v>35463.355034367807</v>
      </c>
      <c r="P147" s="9">
        <f t="shared" si="52"/>
        <v>8156.3560614032513</v>
      </c>
      <c r="Q147" s="9">
        <f t="shared" si="53"/>
        <v>11636.537480480012</v>
      </c>
      <c r="R147" s="9">
        <f t="shared" si="54"/>
        <v>9069.8043960484392</v>
      </c>
      <c r="S147" s="9">
        <f t="shared" si="55"/>
        <v>4387.9561615812981</v>
      </c>
      <c r="T147" s="9">
        <f t="shared" si="56"/>
        <v>2212.7009348548049</v>
      </c>
      <c r="U147" s="9">
        <f t="shared" si="57"/>
        <v>234119.64496563218</v>
      </c>
      <c r="V147" s="10">
        <f t="shared" si="58"/>
        <v>222.65257735257416</v>
      </c>
      <c r="W147" s="10">
        <f t="shared" si="59"/>
        <v>10</v>
      </c>
      <c r="X147" s="11">
        <f t="shared" si="60"/>
        <v>7896.0073999713777</v>
      </c>
      <c r="Y147" s="11">
        <f t="shared" si="61"/>
        <v>2695.83</v>
      </c>
      <c r="Z147" s="9">
        <f>SUM(U142:U146)</f>
        <v>273959.10372193338</v>
      </c>
    </row>
    <row r="148" spans="1:26" x14ac:dyDescent="0.3">
      <c r="A148" s="8">
        <f t="shared" si="45"/>
        <v>36</v>
      </c>
      <c r="B148" s="9">
        <f t="shared" si="46"/>
        <v>206324</v>
      </c>
      <c r="C148" s="12">
        <f t="shared" si="47"/>
        <v>6.9972761225464045E-2</v>
      </c>
      <c r="D148" s="12">
        <f t="shared" si="47"/>
        <v>0.42</v>
      </c>
      <c r="E148" s="12">
        <f t="shared" si="47"/>
        <v>2.9388559714694899E-2</v>
      </c>
      <c r="F148" s="12">
        <f t="shared" si="47"/>
        <v>4.058420151076915E-2</v>
      </c>
      <c r="G148" s="26">
        <f t="shared" si="48"/>
        <v>1</v>
      </c>
      <c r="H148" s="26">
        <f t="shared" si="62"/>
        <v>1</v>
      </c>
      <c r="I148" s="12">
        <f t="shared" si="49"/>
        <v>6.9972761225464045E-2</v>
      </c>
      <c r="J148" s="12">
        <f t="shared" ref="J148:N148" si="68">J133</f>
        <v>0.15683441688739064</v>
      </c>
      <c r="K148" s="12">
        <f t="shared" si="68"/>
        <v>0.28645958744682559</v>
      </c>
      <c r="L148" s="12">
        <f t="shared" si="68"/>
        <v>0.28758327313588572</v>
      </c>
      <c r="M148" s="12">
        <f t="shared" si="68"/>
        <v>0.17505417770286541</v>
      </c>
      <c r="N148" s="12">
        <f t="shared" si="68"/>
        <v>9.4068544827032669E-2</v>
      </c>
      <c r="O148" s="9">
        <f t="shared" si="51"/>
        <v>14437.059987082643</v>
      </c>
      <c r="P148" s="9">
        <f t="shared" si="52"/>
        <v>2264.2278846423856</v>
      </c>
      <c r="Q148" s="9">
        <f t="shared" si="53"/>
        <v>4135.6342478447668</v>
      </c>
      <c r="R148" s="9">
        <f t="shared" si="54"/>
        <v>4151.8569655443544</v>
      </c>
      <c r="S148" s="9">
        <f t="shared" si="55"/>
        <v>2527.2676644856929</v>
      </c>
      <c r="T148" s="9">
        <f t="shared" si="56"/>
        <v>1358.0732245654433</v>
      </c>
      <c r="U148" s="9">
        <f t="shared" si="57"/>
        <v>191886.94001291736</v>
      </c>
      <c r="V148" s="10">
        <f t="shared" si="58"/>
        <v>196.06886588008669</v>
      </c>
      <c r="W148" s="10">
        <f t="shared" si="59"/>
        <v>6</v>
      </c>
      <c r="X148" s="11">
        <f t="shared" si="60"/>
        <v>2830.6579783100728</v>
      </c>
      <c r="Y148" s="11">
        <f t="shared" si="61"/>
        <v>1237.944</v>
      </c>
      <c r="Z148" s="9">
        <f>U147</f>
        <v>234119.64496563218</v>
      </c>
    </row>
    <row r="149" spans="1:26" x14ac:dyDescent="0.3">
      <c r="A149" s="8">
        <f t="shared" si="45"/>
        <v>48</v>
      </c>
      <c r="B149" s="9">
        <f t="shared" si="46"/>
        <v>165596</v>
      </c>
      <c r="C149" s="12">
        <f t="shared" si="47"/>
        <v>4.3094584217308121E-2</v>
      </c>
      <c r="D149" s="12">
        <f t="shared" si="47"/>
        <v>0.38</v>
      </c>
      <c r="E149" s="12">
        <f t="shared" si="47"/>
        <v>1.6375942002577085E-2</v>
      </c>
      <c r="F149" s="12">
        <f t="shared" si="47"/>
        <v>2.6718642214731036E-2</v>
      </c>
      <c r="G149" s="26">
        <f t="shared" si="48"/>
        <v>1</v>
      </c>
      <c r="H149" s="26">
        <f t="shared" si="62"/>
        <v>1</v>
      </c>
      <c r="I149" s="12">
        <f t="shared" si="49"/>
        <v>4.3094584217308121E-2</v>
      </c>
      <c r="J149" s="12">
        <f t="shared" ref="J149:N149" si="69">J134</f>
        <v>0.11839323467230443</v>
      </c>
      <c r="K149" s="12">
        <f t="shared" si="69"/>
        <v>0.24237390516460283</v>
      </c>
      <c r="L149" s="12">
        <f t="shared" si="69"/>
        <v>0.30247659317426762</v>
      </c>
      <c r="M149" s="12">
        <f t="shared" si="69"/>
        <v>0.20779220779220781</v>
      </c>
      <c r="N149" s="12">
        <f t="shared" si="69"/>
        <v>0.12911507097553609</v>
      </c>
      <c r="O149" s="9">
        <f t="shared" si="51"/>
        <v>7136.2907680493554</v>
      </c>
      <c r="P149" s="9">
        <f t="shared" si="52"/>
        <v>844.88854759146693</v>
      </c>
      <c r="Q149" s="9">
        <f t="shared" si="53"/>
        <v>1729.6506618422252</v>
      </c>
      <c r="R149" s="9">
        <f t="shared" si="54"/>
        <v>2158.5609194205467</v>
      </c>
      <c r="S149" s="9">
        <f t="shared" si="55"/>
        <v>1482.8656141401259</v>
      </c>
      <c r="T149" s="9">
        <f t="shared" si="56"/>
        <v>921.4026890187555</v>
      </c>
      <c r="U149" s="9">
        <f t="shared" si="57"/>
        <v>158459.70923195063</v>
      </c>
      <c r="V149" s="10">
        <f t="shared" si="58"/>
        <v>180.52733313198431</v>
      </c>
      <c r="W149" s="10">
        <f t="shared" si="59"/>
        <v>4</v>
      </c>
      <c r="X149" s="11">
        <f t="shared" si="60"/>
        <v>1288.2955408103501</v>
      </c>
      <c r="Y149" s="11">
        <f t="shared" si="61"/>
        <v>662.38400000000001</v>
      </c>
      <c r="Z149" s="9">
        <f>U148</f>
        <v>191886.94001291736</v>
      </c>
    </row>
    <row r="150" spans="1:26" x14ac:dyDescent="0.3">
      <c r="A150" s="8">
        <f t="shared" si="45"/>
        <v>60</v>
      </c>
      <c r="B150" s="9">
        <f t="shared" si="46"/>
        <v>147040</v>
      </c>
      <c r="C150" s="12">
        <f t="shared" si="47"/>
        <v>2.7801221267934269E-2</v>
      </c>
      <c r="D150" s="12">
        <f t="shared" si="47"/>
        <v>0.34</v>
      </c>
      <c r="E150" s="12">
        <f t="shared" si="47"/>
        <v>9.4524152310976519E-3</v>
      </c>
      <c r="F150" s="12">
        <f t="shared" si="47"/>
        <v>1.8348806036836619E-2</v>
      </c>
      <c r="G150" s="26">
        <f t="shared" si="48"/>
        <v>1</v>
      </c>
      <c r="H150" s="26">
        <f t="shared" si="62"/>
        <v>1</v>
      </c>
      <c r="I150" s="12">
        <f t="shared" si="49"/>
        <v>2.7801221267934273E-2</v>
      </c>
      <c r="J150" s="12">
        <f t="shared" ref="J150:N150" si="70">J135</f>
        <v>0.10178571428571428</v>
      </c>
      <c r="K150" s="12">
        <f t="shared" si="70"/>
        <v>0.20535714285714285</v>
      </c>
      <c r="L150" s="12">
        <f t="shared" si="70"/>
        <v>0.26279761904761906</v>
      </c>
      <c r="M150" s="12">
        <f t="shared" si="70"/>
        <v>0.25952380952380955</v>
      </c>
      <c r="N150" s="12">
        <f t="shared" si="70"/>
        <v>0.17053571428571429</v>
      </c>
      <c r="O150" s="9">
        <f t="shared" si="51"/>
        <v>4087.8915752370553</v>
      </c>
      <c r="P150" s="9">
        <f t="shared" si="52"/>
        <v>416.08896390805739</v>
      </c>
      <c r="Q150" s="9">
        <f t="shared" si="53"/>
        <v>839.47773420046667</v>
      </c>
      <c r="R150" s="9">
        <f t="shared" si="54"/>
        <v>1074.288172897119</v>
      </c>
      <c r="S150" s="9">
        <f t="shared" si="55"/>
        <v>1060.9051945258072</v>
      </c>
      <c r="T150" s="9">
        <f t="shared" si="56"/>
        <v>697.13150970560503</v>
      </c>
      <c r="U150" s="9">
        <f t="shared" si="57"/>
        <v>142952.10842476293</v>
      </c>
      <c r="V150" s="10">
        <f t="shared" si="58"/>
        <v>172.09375</v>
      </c>
      <c r="W150" s="10">
        <f t="shared" si="59"/>
        <v>3</v>
      </c>
      <c r="X150" s="11">
        <f t="shared" si="60"/>
        <v>703.50059077595199</v>
      </c>
      <c r="Y150" s="11">
        <f t="shared" si="61"/>
        <v>441.12</v>
      </c>
      <c r="Z150" s="9">
        <f>U149</f>
        <v>158459.70923195063</v>
      </c>
    </row>
    <row r="151" spans="1:26" x14ac:dyDescent="0.3">
      <c r="A151" s="8">
        <f t="shared" si="45"/>
        <v>72</v>
      </c>
      <c r="B151" s="9">
        <f t="shared" si="46"/>
        <v>600763</v>
      </c>
      <c r="C151" s="12">
        <f t="shared" si="47"/>
        <v>1.5113688934358575E-2</v>
      </c>
      <c r="D151" s="12">
        <f t="shared" si="47"/>
        <v>0.3</v>
      </c>
      <c r="E151" s="12">
        <f t="shared" si="47"/>
        <v>4.534106680307572E-3</v>
      </c>
      <c r="F151" s="12">
        <f t="shared" si="47"/>
        <v>1.0579582254051003E-2</v>
      </c>
      <c r="G151" s="26">
        <f t="shared" si="48"/>
        <v>1</v>
      </c>
      <c r="H151" s="26">
        <f t="shared" si="62"/>
        <v>1</v>
      </c>
      <c r="I151" s="12">
        <f t="shared" si="49"/>
        <v>1.5113688934358575E-2</v>
      </c>
      <c r="J151" s="12">
        <f t="shared" ref="J151:N151" si="71">J136</f>
        <v>8.9670981661272922E-2</v>
      </c>
      <c r="K151" s="12">
        <f t="shared" si="71"/>
        <v>0.1953883495145631</v>
      </c>
      <c r="L151" s="12">
        <f t="shared" si="71"/>
        <v>0.25674217907227614</v>
      </c>
      <c r="M151" s="12">
        <f t="shared" si="71"/>
        <v>0.25337108953613807</v>
      </c>
      <c r="N151" s="12">
        <f t="shared" si="71"/>
        <v>0.20482740021574972</v>
      </c>
      <c r="O151" s="9">
        <f t="shared" si="51"/>
        <v>9079.7451052720608</v>
      </c>
      <c r="P151" s="9">
        <f t="shared" si="52"/>
        <v>814.18965682388352</v>
      </c>
      <c r="Q151" s="9">
        <f t="shared" si="53"/>
        <v>1774.076410132041</v>
      </c>
      <c r="R151" s="9">
        <f t="shared" si="54"/>
        <v>2331.1535437483822</v>
      </c>
      <c r="S151" s="9">
        <f t="shared" si="55"/>
        <v>2300.5449100331989</v>
      </c>
      <c r="T151" s="9">
        <f t="shared" si="56"/>
        <v>1859.7805845345549</v>
      </c>
      <c r="U151" s="9">
        <f t="shared" si="57"/>
        <v>591683.25489472796</v>
      </c>
      <c r="V151" s="10">
        <f t="shared" si="58"/>
        <v>167.3151294498382</v>
      </c>
      <c r="W151" s="10">
        <f t="shared" si="59"/>
        <v>2</v>
      </c>
      <c r="X151" s="11">
        <f t="shared" si="60"/>
        <v>1519.1787276601297</v>
      </c>
      <c r="Y151" s="11">
        <f t="shared" si="61"/>
        <v>1201.5260000000001</v>
      </c>
      <c r="Z151" s="9">
        <f>U150+U151</f>
        <v>734635.36331949092</v>
      </c>
    </row>
    <row r="152" spans="1:26" x14ac:dyDescent="0.3">
      <c r="A152" s="8">
        <f t="shared" si="45"/>
        <v>99</v>
      </c>
      <c r="B152" s="9">
        <f t="shared" si="46"/>
        <v>43611.200000000004</v>
      </c>
      <c r="C152" s="12">
        <f t="shared" si="47"/>
        <v>1</v>
      </c>
      <c r="D152" s="12">
        <f t="shared" si="47"/>
        <v>1</v>
      </c>
      <c r="E152" s="12">
        <f t="shared" si="47"/>
        <v>1</v>
      </c>
      <c r="F152" s="12">
        <f t="shared" si="47"/>
        <v>0</v>
      </c>
      <c r="G152" s="26">
        <f t="shared" si="48"/>
        <v>1</v>
      </c>
      <c r="H152" s="26">
        <f t="shared" si="62"/>
        <v>1</v>
      </c>
      <c r="I152" s="12">
        <f>(E152*H152)+(F152*(G152^$F$23))*H152</f>
        <v>1</v>
      </c>
      <c r="J152" s="12">
        <f t="shared" ref="J152:N152" si="72">J137</f>
        <v>6.6854386029276888E-2</v>
      </c>
      <c r="K152" s="12">
        <f t="shared" si="72"/>
        <v>0.12612815056682686</v>
      </c>
      <c r="L152" s="12">
        <f t="shared" si="72"/>
        <v>0.20948747110833915</v>
      </c>
      <c r="M152" s="12">
        <f t="shared" si="72"/>
        <v>0.30396778809113256</v>
      </c>
      <c r="N152" s="12">
        <f t="shared" si="72"/>
        <v>0.2935667901823385</v>
      </c>
      <c r="O152" s="9">
        <f t="shared" si="51"/>
        <v>43611.200000000004</v>
      </c>
      <c r="P152" s="9">
        <f t="shared" si="52"/>
        <v>2915.6000000000004</v>
      </c>
      <c r="Q152" s="9">
        <f t="shared" si="53"/>
        <v>5500.6</v>
      </c>
      <c r="R152" s="9">
        <f t="shared" si="54"/>
        <v>9136.0000000000018</v>
      </c>
      <c r="S152" s="9">
        <f t="shared" si="55"/>
        <v>13256.400000000001</v>
      </c>
      <c r="T152" s="9">
        <f t="shared" si="56"/>
        <v>12802.800000000003</v>
      </c>
      <c r="U152" s="9">
        <v>0</v>
      </c>
      <c r="V152" s="10">
        <f t="shared" si="58"/>
        <v>142.60139138569909</v>
      </c>
      <c r="W152" s="10">
        <f t="shared" si="59"/>
        <v>0</v>
      </c>
      <c r="X152" s="11">
        <f t="shared" si="60"/>
        <v>6219.0178000000005</v>
      </c>
      <c r="Y152" s="11">
        <f>O152*W152/1000</f>
        <v>0</v>
      </c>
      <c r="Z152" s="9">
        <f>B152</f>
        <v>43611.200000000004</v>
      </c>
    </row>
    <row r="153" spans="1:26" x14ac:dyDescent="0.3">
      <c r="A153" s="8">
        <f t="shared" si="45"/>
        <v>99</v>
      </c>
      <c r="B153" s="9">
        <f t="shared" si="46"/>
        <v>174444.79999999999</v>
      </c>
      <c r="C153" s="12">
        <f t="shared" si="47"/>
        <v>1</v>
      </c>
      <c r="D153" s="12">
        <f t="shared" si="47"/>
        <v>1</v>
      </c>
      <c r="E153" s="12">
        <f t="shared" si="47"/>
        <v>0</v>
      </c>
      <c r="F153" s="12">
        <f t="shared" si="47"/>
        <v>1</v>
      </c>
      <c r="G153" s="26">
        <f t="shared" si="48"/>
        <v>1</v>
      </c>
      <c r="H153" s="26">
        <f t="shared" si="62"/>
        <v>1</v>
      </c>
      <c r="I153" s="12">
        <f>(E153*H153)+(F153*(G153^$F$23))*H153</f>
        <v>1</v>
      </c>
      <c r="J153" s="12">
        <f t="shared" ref="J153:N153" si="73">J138</f>
        <v>6.6854386029276888E-2</v>
      </c>
      <c r="K153" s="12">
        <f t="shared" si="73"/>
        <v>0.12612815056682686</v>
      </c>
      <c r="L153" s="12">
        <f t="shared" si="73"/>
        <v>0.20948747110833915</v>
      </c>
      <c r="M153" s="12">
        <f t="shared" si="73"/>
        <v>0.30396778809113256</v>
      </c>
      <c r="N153" s="12">
        <f t="shared" si="73"/>
        <v>0.2935667901823385</v>
      </c>
      <c r="O153" s="9">
        <f t="shared" si="51"/>
        <v>174444.79999999999</v>
      </c>
      <c r="P153" s="9">
        <f t="shared" si="52"/>
        <v>11662.4</v>
      </c>
      <c r="Q153" s="9">
        <f t="shared" si="53"/>
        <v>22002.399999999998</v>
      </c>
      <c r="R153" s="9">
        <f t="shared" si="54"/>
        <v>36544</v>
      </c>
      <c r="S153" s="9">
        <f t="shared" si="55"/>
        <v>53025.599999999999</v>
      </c>
      <c r="T153" s="9">
        <f t="shared" si="56"/>
        <v>51211.199999999997</v>
      </c>
      <c r="U153" s="9">
        <v>0</v>
      </c>
      <c r="V153" s="10">
        <f t="shared" si="58"/>
        <v>142.60139138569909</v>
      </c>
      <c r="W153" s="10">
        <f t="shared" si="59"/>
        <v>25</v>
      </c>
      <c r="X153" s="11">
        <f t="shared" si="60"/>
        <v>24876.071199999998</v>
      </c>
      <c r="Y153" s="11">
        <f>O153*W153/1000</f>
        <v>4361.12</v>
      </c>
      <c r="Z153" s="9">
        <f>B153</f>
        <v>174444.79999999999</v>
      </c>
    </row>
    <row r="154" spans="1:2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9">
        <f>SUM(P142:P153)</f>
        <v>88199.073001073193</v>
      </c>
      <c r="Q154" s="9">
        <f>SUM(Q142:Q153)</f>
        <v>88093.631778957046</v>
      </c>
      <c r="R154" s="9">
        <f>SUM(R142:R153)</f>
        <v>85568.545439830079</v>
      </c>
      <c r="S154" s="9">
        <f>SUM(S142:S153)</f>
        <v>85469.337354845076</v>
      </c>
      <c r="T154" s="9">
        <f>SUM(T142:T153)</f>
        <v>74151.775203303943</v>
      </c>
      <c r="U154" s="9"/>
      <c r="V154" s="8"/>
      <c r="W154" s="8"/>
      <c r="X154" s="11">
        <f>SUM(X142:X153)</f>
        <v>92293.285797873657</v>
      </c>
      <c r="Y154" s="11">
        <f>SUM(Y142:Y153)</f>
        <v>21470.134999999998</v>
      </c>
      <c r="Z154" s="8"/>
    </row>
    <row r="155" spans="1:26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11"/>
      <c r="Y155" s="11"/>
      <c r="Z155" s="8"/>
    </row>
    <row r="156" spans="1:26" x14ac:dyDescent="0.3">
      <c r="A156" s="25" t="s">
        <v>38</v>
      </c>
      <c r="B156" s="25" t="s">
        <v>1</v>
      </c>
      <c r="C156" s="25" t="s">
        <v>2</v>
      </c>
      <c r="D156" s="25" t="s">
        <v>57</v>
      </c>
      <c r="E156" s="25" t="s">
        <v>55</v>
      </c>
      <c r="F156" s="25" t="s">
        <v>56</v>
      </c>
      <c r="G156" s="25" t="s">
        <v>58</v>
      </c>
      <c r="H156" s="25" t="s">
        <v>59</v>
      </c>
      <c r="I156" s="25" t="s">
        <v>62</v>
      </c>
      <c r="J156" s="25" t="s">
        <v>10</v>
      </c>
      <c r="K156" s="25" t="s">
        <v>11</v>
      </c>
      <c r="L156" s="25" t="s">
        <v>12</v>
      </c>
      <c r="M156" s="25" t="s">
        <v>13</v>
      </c>
      <c r="N156" s="25" t="s">
        <v>14</v>
      </c>
      <c r="O156" s="25" t="s">
        <v>33</v>
      </c>
      <c r="P156" s="25" t="s">
        <v>63</v>
      </c>
      <c r="Q156" s="25" t="s">
        <v>64</v>
      </c>
      <c r="R156" s="25" t="s">
        <v>65</v>
      </c>
      <c r="S156" s="25" t="s">
        <v>66</v>
      </c>
      <c r="T156" s="25" t="s">
        <v>67</v>
      </c>
      <c r="U156" s="25" t="s">
        <v>68</v>
      </c>
      <c r="V156" s="25" t="s">
        <v>69</v>
      </c>
      <c r="W156" s="25" t="s">
        <v>70</v>
      </c>
      <c r="X156" s="27" t="s">
        <v>71</v>
      </c>
      <c r="Y156" s="27" t="s">
        <v>72</v>
      </c>
      <c r="Z156" s="25" t="s">
        <v>73</v>
      </c>
    </row>
    <row r="157" spans="1:26" x14ac:dyDescent="0.3">
      <c r="A157" s="8">
        <f t="shared" ref="A157:A168" si="74">A142</f>
        <v>12.1</v>
      </c>
      <c r="B157" s="9">
        <f t="shared" ref="B157:B168" si="75">Z142</f>
        <v>88199.073001073193</v>
      </c>
      <c r="C157" s="12">
        <f t="shared" ref="C157:G168" si="76">C142</f>
        <v>0.63681879211474035</v>
      </c>
      <c r="D157" s="12">
        <f t="shared" si="76"/>
        <v>0.75</v>
      </c>
      <c r="E157" s="12">
        <f t="shared" si="76"/>
        <v>0.47761409408605526</v>
      </c>
      <c r="F157" s="12">
        <f t="shared" si="76"/>
        <v>0.15920469802868509</v>
      </c>
      <c r="G157" s="26">
        <f t="shared" si="76"/>
        <v>1</v>
      </c>
      <c r="H157" s="26">
        <f>$H$19</f>
        <v>1</v>
      </c>
      <c r="I157" s="12">
        <f t="shared" ref="I157:I166" si="77">(E157*H157)+(F157*(G157^$F$22))*H157</f>
        <v>0.63681879211474035</v>
      </c>
      <c r="J157" s="12">
        <f>J142</f>
        <v>0.82224630541871924</v>
      </c>
      <c r="K157" s="12">
        <f t="shared" ref="K157:N157" si="78">K142</f>
        <v>0.17477832512315272</v>
      </c>
      <c r="L157" s="12">
        <f t="shared" si="78"/>
        <v>2.9753694581280787E-3</v>
      </c>
      <c r="M157" s="12">
        <f t="shared" si="78"/>
        <v>0</v>
      </c>
      <c r="N157" s="12">
        <f t="shared" si="78"/>
        <v>0</v>
      </c>
      <c r="O157" s="9">
        <f t="shared" ref="O157:O168" si="79">B157*I157</f>
        <v>56166.827134183237</v>
      </c>
      <c r="P157" s="9">
        <f t="shared" ref="P157:P168" si="80">$O157*J157</f>
        <v>46182.966098174038</v>
      </c>
      <c r="Q157" s="9">
        <f t="shared" ref="Q157:Q168" si="81">$O157*K157</f>
        <v>9816.7439739941947</v>
      </c>
      <c r="R157" s="9">
        <f t="shared" ref="R157:R168" si="82">$O157*L157</f>
        <v>167.11706201500826</v>
      </c>
      <c r="S157" s="9">
        <f t="shared" ref="S157:S168" si="83">$O157*M157</f>
        <v>0</v>
      </c>
      <c r="T157" s="9">
        <f t="shared" ref="T157:T168" si="84">$O157*N157</f>
        <v>0</v>
      </c>
      <c r="U157" s="9">
        <f t="shared" ref="U157:U166" si="85">B157-O157</f>
        <v>32032.245866889956</v>
      </c>
      <c r="V157" s="10">
        <f t="shared" ref="V157:W168" si="86">V142</f>
        <v>546.30269950738921</v>
      </c>
      <c r="W157" s="10">
        <f t="shared" si="86"/>
        <v>40</v>
      </c>
      <c r="X157" s="11">
        <f t="shared" ref="X157:X168" si="87">O157*V157/1000</f>
        <v>30684.089286169179</v>
      </c>
      <c r="Y157" s="11">
        <f t="shared" ref="Y157:Y166" si="88">B157*W157/1000</f>
        <v>3527.9629200429276</v>
      </c>
      <c r="Z157" s="9">
        <f>P169</f>
        <v>92078.833783227223</v>
      </c>
    </row>
    <row r="158" spans="1:26" x14ac:dyDescent="0.3">
      <c r="A158" s="8">
        <f t="shared" si="74"/>
        <v>12.2</v>
      </c>
      <c r="B158" s="9">
        <f t="shared" si="75"/>
        <v>88093.631778957046</v>
      </c>
      <c r="C158" s="12">
        <f t="shared" si="76"/>
        <v>0.42001737794512095</v>
      </c>
      <c r="D158" s="12">
        <f t="shared" si="76"/>
        <v>0.67</v>
      </c>
      <c r="E158" s="12">
        <f t="shared" si="76"/>
        <v>0.28141164322323103</v>
      </c>
      <c r="F158" s="12">
        <f t="shared" si="76"/>
        <v>0.13860573472188992</v>
      </c>
      <c r="G158" s="26">
        <f t="shared" si="76"/>
        <v>1</v>
      </c>
      <c r="H158" s="26">
        <f t="shared" ref="H158:H168" si="89">H157</f>
        <v>1</v>
      </c>
      <c r="I158" s="12">
        <f t="shared" si="77"/>
        <v>0.42001737794512095</v>
      </c>
      <c r="J158" s="12">
        <f t="shared" ref="J158:N158" si="90">J143</f>
        <v>0.32712718114768841</v>
      </c>
      <c r="K158" s="12">
        <f t="shared" si="90"/>
        <v>0.508244888169335</v>
      </c>
      <c r="L158" s="12">
        <f t="shared" si="90"/>
        <v>0.16043053306949692</v>
      </c>
      <c r="M158" s="12">
        <f t="shared" si="90"/>
        <v>4.1973976134796424E-3</v>
      </c>
      <c r="N158" s="12">
        <f t="shared" si="90"/>
        <v>0</v>
      </c>
      <c r="O158" s="9">
        <f t="shared" si="79"/>
        <v>37000.856233460516</v>
      </c>
      <c r="P158" s="9">
        <f t="shared" si="80"/>
        <v>12103.985799702814</v>
      </c>
      <c r="Q158" s="9">
        <f t="shared" si="81"/>
        <v>18805.496038544781</v>
      </c>
      <c r="R158" s="9">
        <f t="shared" si="82"/>
        <v>5936.0670895618887</v>
      </c>
      <c r="S158" s="9">
        <f t="shared" si="83"/>
        <v>155.30730565103053</v>
      </c>
      <c r="T158" s="9">
        <f t="shared" si="84"/>
        <v>0</v>
      </c>
      <c r="U158" s="9">
        <f t="shared" si="85"/>
        <v>51092.77554549653</v>
      </c>
      <c r="V158" s="10">
        <f t="shared" si="86"/>
        <v>267.27606883732085</v>
      </c>
      <c r="W158" s="10">
        <f t="shared" si="86"/>
        <v>32</v>
      </c>
      <c r="X158" s="11">
        <f t="shared" si="87"/>
        <v>9889.4433976942055</v>
      </c>
      <c r="Y158" s="11">
        <f t="shared" si="88"/>
        <v>2818.9962169266255</v>
      </c>
      <c r="Z158" s="9">
        <f>Q169</f>
        <v>91382.503667972909</v>
      </c>
    </row>
    <row r="159" spans="1:26" x14ac:dyDescent="0.3">
      <c r="A159" s="8">
        <f t="shared" si="74"/>
        <v>12.3</v>
      </c>
      <c r="B159" s="9">
        <f t="shared" si="75"/>
        <v>85568.545439830079</v>
      </c>
      <c r="C159" s="12">
        <f t="shared" si="76"/>
        <v>0.26927790828311715</v>
      </c>
      <c r="D159" s="12">
        <f t="shared" si="76"/>
        <v>0.6</v>
      </c>
      <c r="E159" s="12">
        <f t="shared" si="76"/>
        <v>0.16156674496987028</v>
      </c>
      <c r="F159" s="12">
        <f t="shared" si="76"/>
        <v>0.10771116331324687</v>
      </c>
      <c r="G159" s="26">
        <f t="shared" si="76"/>
        <v>1</v>
      </c>
      <c r="H159" s="26">
        <f t="shared" si="89"/>
        <v>1</v>
      </c>
      <c r="I159" s="12">
        <f t="shared" si="77"/>
        <v>0.26927790828311715</v>
      </c>
      <c r="J159" s="12">
        <f t="shared" ref="J159:N159" si="91">J144</f>
        <v>0.16461217523231558</v>
      </c>
      <c r="K159" s="12">
        <f t="shared" si="91"/>
        <v>0.37440735824009103</v>
      </c>
      <c r="L159" s="12">
        <f t="shared" si="91"/>
        <v>0.36245970036032621</v>
      </c>
      <c r="M159" s="12">
        <f t="shared" si="91"/>
        <v>9.3210695998482834E-2</v>
      </c>
      <c r="N159" s="12">
        <f t="shared" si="91"/>
        <v>5.3100701687843728E-3</v>
      </c>
      <c r="O159" s="9">
        <f t="shared" si="79"/>
        <v>23041.718930866307</v>
      </c>
      <c r="P159" s="9">
        <f t="shared" si="80"/>
        <v>3792.947474301528</v>
      </c>
      <c r="Q159" s="9">
        <f t="shared" si="81"/>
        <v>8626.9891142163488</v>
      </c>
      <c r="R159" s="9">
        <f t="shared" si="82"/>
        <v>8351.6945394686572</v>
      </c>
      <c r="S159" s="9">
        <f t="shared" si="83"/>
        <v>2147.7346585474661</v>
      </c>
      <c r="T159" s="9">
        <f t="shared" si="84"/>
        <v>122.35314433230734</v>
      </c>
      <c r="U159" s="9">
        <f t="shared" si="85"/>
        <v>62526.826508963772</v>
      </c>
      <c r="V159" s="10">
        <f t="shared" si="86"/>
        <v>211.64469941209938</v>
      </c>
      <c r="W159" s="10">
        <f t="shared" si="86"/>
        <v>25</v>
      </c>
      <c r="X159" s="11">
        <f t="shared" si="87"/>
        <v>4876.6576770612792</v>
      </c>
      <c r="Y159" s="11">
        <f t="shared" si="88"/>
        <v>2139.2136359957522</v>
      </c>
      <c r="Z159" s="9">
        <f>R169</f>
        <v>87941.091911284093</v>
      </c>
    </row>
    <row r="160" spans="1:26" x14ac:dyDescent="0.3">
      <c r="A160" s="8">
        <f t="shared" si="74"/>
        <v>12.4</v>
      </c>
      <c r="B160" s="9">
        <f t="shared" si="75"/>
        <v>85469.337354845076</v>
      </c>
      <c r="C160" s="12">
        <f t="shared" si="76"/>
        <v>0.16648322725750109</v>
      </c>
      <c r="D160" s="12">
        <f t="shared" si="76"/>
        <v>0.55000000000000004</v>
      </c>
      <c r="E160" s="12">
        <f t="shared" si="76"/>
        <v>9.1565774991625604E-2</v>
      </c>
      <c r="F160" s="12">
        <f t="shared" si="76"/>
        <v>7.4917452265875484E-2</v>
      </c>
      <c r="G160" s="26">
        <f t="shared" si="76"/>
        <v>1</v>
      </c>
      <c r="H160" s="26">
        <f t="shared" si="89"/>
        <v>1</v>
      </c>
      <c r="I160" s="12">
        <f t="shared" si="77"/>
        <v>0.16648322725750109</v>
      </c>
      <c r="J160" s="12">
        <f t="shared" ref="J160:N160" si="92">J145</f>
        <v>0.11023282552457603</v>
      </c>
      <c r="K160" s="12">
        <f t="shared" si="92"/>
        <v>0.25725783271054903</v>
      </c>
      <c r="L160" s="12">
        <f t="shared" si="92"/>
        <v>0.36641276228801378</v>
      </c>
      <c r="M160" s="12">
        <f t="shared" si="92"/>
        <v>0.22219028456453005</v>
      </c>
      <c r="N160" s="12">
        <f t="shared" si="92"/>
        <v>4.3978154642138542E-2</v>
      </c>
      <c r="O160" s="9">
        <f t="shared" si="79"/>
        <v>14229.2111143947</v>
      </c>
      <c r="P160" s="9">
        <f t="shared" si="80"/>
        <v>1568.526146125429</v>
      </c>
      <c r="Q160" s="9">
        <f t="shared" si="81"/>
        <v>3660.5760124700369</v>
      </c>
      <c r="R160" s="9">
        <f t="shared" si="82"/>
        <v>5213.7645496046689</v>
      </c>
      <c r="S160" s="9">
        <f t="shared" si="83"/>
        <v>3161.592466636132</v>
      </c>
      <c r="T160" s="9">
        <f t="shared" si="84"/>
        <v>625.77444682448663</v>
      </c>
      <c r="U160" s="9">
        <f t="shared" si="85"/>
        <v>71240.12624045038</v>
      </c>
      <c r="V160" s="10">
        <f t="shared" si="86"/>
        <v>181.69200919804541</v>
      </c>
      <c r="W160" s="10">
        <f t="shared" si="86"/>
        <v>20</v>
      </c>
      <c r="X160" s="11">
        <f t="shared" si="87"/>
        <v>2585.3339566775317</v>
      </c>
      <c r="Y160" s="11">
        <f t="shared" si="88"/>
        <v>1709.3867470969014</v>
      </c>
      <c r="Z160" s="9">
        <f>S169</f>
        <v>86880.687025543026</v>
      </c>
    </row>
    <row r="161" spans="1:26" x14ac:dyDescent="0.3">
      <c r="A161" s="8">
        <f t="shared" si="74"/>
        <v>12.5</v>
      </c>
      <c r="B161" s="9">
        <f t="shared" si="75"/>
        <v>74151.775203303943</v>
      </c>
      <c r="C161" s="12">
        <f t="shared" si="76"/>
        <v>0.11621438086034425</v>
      </c>
      <c r="D161" s="12">
        <f t="shared" si="76"/>
        <v>0.5</v>
      </c>
      <c r="E161" s="12">
        <f t="shared" si="76"/>
        <v>5.8107190430172123E-2</v>
      </c>
      <c r="F161" s="12">
        <f t="shared" si="76"/>
        <v>5.8107190430172123E-2</v>
      </c>
      <c r="G161" s="26">
        <f t="shared" si="76"/>
        <v>1</v>
      </c>
      <c r="H161" s="26">
        <f t="shared" si="89"/>
        <v>1</v>
      </c>
      <c r="I161" s="12">
        <f t="shared" si="77"/>
        <v>0.11621438086034425</v>
      </c>
      <c r="J161" s="12">
        <f t="shared" ref="J161:N161" si="93">J146</f>
        <v>6.6299584222946392E-2</v>
      </c>
      <c r="K161" s="12">
        <f t="shared" si="93"/>
        <v>0.15934374648836949</v>
      </c>
      <c r="L161" s="12">
        <f t="shared" si="93"/>
        <v>0.25002809304416229</v>
      </c>
      <c r="M161" s="12">
        <f t="shared" si="93"/>
        <v>0.24744353298123384</v>
      </c>
      <c r="N161" s="12">
        <f t="shared" si="93"/>
        <v>0.27677267108663894</v>
      </c>
      <c r="O161" s="9">
        <f t="shared" si="79"/>
        <v>8617.5026449473953</v>
      </c>
      <c r="P161" s="9">
        <f t="shared" si="80"/>
        <v>571.33684240015316</v>
      </c>
      <c r="Q161" s="9">
        <f t="shared" si="81"/>
        <v>1373.1451568193513</v>
      </c>
      <c r="R161" s="9">
        <f t="shared" si="82"/>
        <v>2154.617753119222</v>
      </c>
      <c r="S161" s="9">
        <f t="shared" si="83"/>
        <v>2132.3452999409105</v>
      </c>
      <c r="T161" s="9">
        <f t="shared" si="84"/>
        <v>2385.0892251382666</v>
      </c>
      <c r="U161" s="9">
        <f t="shared" si="85"/>
        <v>65534.272558356548</v>
      </c>
      <c r="V161" s="10">
        <f t="shared" si="86"/>
        <v>138.56972693561073</v>
      </c>
      <c r="W161" s="10">
        <f t="shared" si="86"/>
        <v>15</v>
      </c>
      <c r="X161" s="11">
        <f t="shared" si="87"/>
        <v>1194.1249883772637</v>
      </c>
      <c r="Y161" s="11">
        <f t="shared" si="88"/>
        <v>1112.2766280495591</v>
      </c>
      <c r="Z161" s="9">
        <f>T169</f>
        <v>75030.039075126537</v>
      </c>
    </row>
    <row r="162" spans="1:26" x14ac:dyDescent="0.3">
      <c r="A162" s="8">
        <f t="shared" si="74"/>
        <v>24</v>
      </c>
      <c r="B162" s="9">
        <f t="shared" si="75"/>
        <v>273959.10372193338</v>
      </c>
      <c r="C162" s="12">
        <f t="shared" si="76"/>
        <v>0.13154892939973145</v>
      </c>
      <c r="D162" s="12">
        <f t="shared" si="76"/>
        <v>0.46</v>
      </c>
      <c r="E162" s="12">
        <f t="shared" si="76"/>
        <v>6.051250752387647E-2</v>
      </c>
      <c r="F162" s="12">
        <f t="shared" si="76"/>
        <v>7.1036421875854988E-2</v>
      </c>
      <c r="G162" s="26">
        <f t="shared" si="76"/>
        <v>1</v>
      </c>
      <c r="H162" s="26">
        <f t="shared" si="89"/>
        <v>1</v>
      </c>
      <c r="I162" s="12">
        <f t="shared" si="77"/>
        <v>0.13154892939973145</v>
      </c>
      <c r="J162" s="12">
        <f t="shared" ref="J162:N162" si="94">J147</f>
        <v>0.22999392058362397</v>
      </c>
      <c r="K162" s="12">
        <f t="shared" si="94"/>
        <v>0.32812849966403224</v>
      </c>
      <c r="L162" s="12">
        <f t="shared" si="94"/>
        <v>0.25575144786100534</v>
      </c>
      <c r="M162" s="12">
        <f t="shared" si="94"/>
        <v>0.12373212171631523</v>
      </c>
      <c r="N162" s="12">
        <f t="shared" si="94"/>
        <v>6.2394010175023197E-2</v>
      </c>
      <c r="O162" s="9">
        <f t="shared" si="79"/>
        <v>36039.026793930323</v>
      </c>
      <c r="P162" s="9">
        <f t="shared" si="80"/>
        <v>8288.7570663543065</v>
      </c>
      <c r="Q162" s="9">
        <f t="shared" si="81"/>
        <v>11825.431791244215</v>
      </c>
      <c r="R162" s="9">
        <f t="shared" si="82"/>
        <v>9217.0332820492458</v>
      </c>
      <c r="S162" s="9">
        <f t="shared" si="83"/>
        <v>4459.1852498041326</v>
      </c>
      <c r="T162" s="9">
        <f t="shared" si="84"/>
        <v>2248.619404478422</v>
      </c>
      <c r="U162" s="9">
        <f t="shared" si="85"/>
        <v>237920.07692800305</v>
      </c>
      <c r="V162" s="10">
        <f t="shared" si="86"/>
        <v>222.65257735257416</v>
      </c>
      <c r="W162" s="10">
        <f t="shared" si="86"/>
        <v>10</v>
      </c>
      <c r="X162" s="11">
        <f t="shared" si="87"/>
        <v>8024.1822009470643</v>
      </c>
      <c r="Y162" s="11">
        <f t="shared" si="88"/>
        <v>2739.5910372193339</v>
      </c>
      <c r="Z162" s="9">
        <f>SUM(U157:U161)</f>
        <v>282426.24672015721</v>
      </c>
    </row>
    <row r="163" spans="1:26" x14ac:dyDescent="0.3">
      <c r="A163" s="8">
        <f t="shared" si="74"/>
        <v>36</v>
      </c>
      <c r="B163" s="9">
        <f t="shared" si="75"/>
        <v>234119.64496563218</v>
      </c>
      <c r="C163" s="12">
        <f t="shared" si="76"/>
        <v>6.9972761225464045E-2</v>
      </c>
      <c r="D163" s="12">
        <f t="shared" si="76"/>
        <v>0.42</v>
      </c>
      <c r="E163" s="12">
        <f t="shared" si="76"/>
        <v>2.9388559714694899E-2</v>
      </c>
      <c r="F163" s="12">
        <f t="shared" si="76"/>
        <v>4.058420151076915E-2</v>
      </c>
      <c r="G163" s="26">
        <f t="shared" si="76"/>
        <v>1</v>
      </c>
      <c r="H163" s="26">
        <f t="shared" si="89"/>
        <v>1</v>
      </c>
      <c r="I163" s="12">
        <f t="shared" si="77"/>
        <v>6.9972761225464045E-2</v>
      </c>
      <c r="J163" s="12">
        <f t="shared" ref="J163:N163" si="95">J148</f>
        <v>0.15683441688739064</v>
      </c>
      <c r="K163" s="12">
        <f t="shared" si="95"/>
        <v>0.28645958744682559</v>
      </c>
      <c r="L163" s="12">
        <f t="shared" si="95"/>
        <v>0.28758327313588572</v>
      </c>
      <c r="M163" s="12">
        <f t="shared" si="95"/>
        <v>0.17505417770286541</v>
      </c>
      <c r="N163" s="12">
        <f t="shared" si="95"/>
        <v>9.4068544827032669E-2</v>
      </c>
      <c r="O163" s="9">
        <f t="shared" si="79"/>
        <v>16381.998015370596</v>
      </c>
      <c r="P163" s="9">
        <f t="shared" si="80"/>
        <v>2569.2611061910384</v>
      </c>
      <c r="Q163" s="9">
        <f t="shared" si="81"/>
        <v>4692.7803930377768</v>
      </c>
      <c r="R163" s="9">
        <f t="shared" si="82"/>
        <v>4711.1886097658598</v>
      </c>
      <c r="S163" s="9">
        <f t="shared" si="83"/>
        <v>2867.737191710673</v>
      </c>
      <c r="T163" s="9">
        <f t="shared" si="84"/>
        <v>1541.0307146652492</v>
      </c>
      <c r="U163" s="9">
        <f t="shared" si="85"/>
        <v>217737.64695026158</v>
      </c>
      <c r="V163" s="10">
        <f t="shared" si="86"/>
        <v>196.06886588008669</v>
      </c>
      <c r="W163" s="10">
        <f t="shared" si="86"/>
        <v>6</v>
      </c>
      <c r="X163" s="11">
        <f t="shared" si="87"/>
        <v>3211.9997717235437</v>
      </c>
      <c r="Y163" s="11">
        <f t="shared" si="88"/>
        <v>1404.7178697937932</v>
      </c>
      <c r="Z163" s="9">
        <f>U162</f>
        <v>237920.07692800305</v>
      </c>
    </row>
    <row r="164" spans="1:26" x14ac:dyDescent="0.3">
      <c r="A164" s="8">
        <f t="shared" si="74"/>
        <v>48</v>
      </c>
      <c r="B164" s="9">
        <f t="shared" si="75"/>
        <v>191886.94001291736</v>
      </c>
      <c r="C164" s="12">
        <f t="shared" si="76"/>
        <v>4.3094584217308121E-2</v>
      </c>
      <c r="D164" s="12">
        <f t="shared" si="76"/>
        <v>0.38</v>
      </c>
      <c r="E164" s="12">
        <f t="shared" si="76"/>
        <v>1.6375942002577085E-2</v>
      </c>
      <c r="F164" s="12">
        <f t="shared" si="76"/>
        <v>2.6718642214731036E-2</v>
      </c>
      <c r="G164" s="26">
        <f t="shared" si="76"/>
        <v>1</v>
      </c>
      <c r="H164" s="26">
        <f t="shared" si="89"/>
        <v>1</v>
      </c>
      <c r="I164" s="12">
        <f t="shared" si="77"/>
        <v>4.3094584217308121E-2</v>
      </c>
      <c r="J164" s="12">
        <f t="shared" ref="J164:N164" si="96">J149</f>
        <v>0.11839323467230443</v>
      </c>
      <c r="K164" s="12">
        <f t="shared" si="96"/>
        <v>0.24237390516460283</v>
      </c>
      <c r="L164" s="12">
        <f t="shared" si="96"/>
        <v>0.30247659317426762</v>
      </c>
      <c r="M164" s="12">
        <f t="shared" si="96"/>
        <v>0.20779220779220781</v>
      </c>
      <c r="N164" s="12">
        <f t="shared" si="96"/>
        <v>0.12911507097553609</v>
      </c>
      <c r="O164" s="9">
        <f t="shared" si="79"/>
        <v>8269.2878965882192</v>
      </c>
      <c r="P164" s="9">
        <f t="shared" si="80"/>
        <v>979.02774251361575</v>
      </c>
      <c r="Q164" s="9">
        <f t="shared" si="81"/>
        <v>2004.259600426471</v>
      </c>
      <c r="R164" s="9">
        <f t="shared" si="82"/>
        <v>2501.26603093721</v>
      </c>
      <c r="S164" s="9">
        <f t="shared" si="83"/>
        <v>1718.2935889014482</v>
      </c>
      <c r="T164" s="9">
        <f t="shared" si="84"/>
        <v>1067.6896936851294</v>
      </c>
      <c r="U164" s="9">
        <f t="shared" si="85"/>
        <v>183617.65211632915</v>
      </c>
      <c r="V164" s="10">
        <f t="shared" si="86"/>
        <v>180.52733313198431</v>
      </c>
      <c r="W164" s="10">
        <f t="shared" si="86"/>
        <v>4</v>
      </c>
      <c r="X164" s="11">
        <f t="shared" si="87"/>
        <v>1492.8324908716672</v>
      </c>
      <c r="Y164" s="11">
        <f t="shared" si="88"/>
        <v>767.54776005166946</v>
      </c>
      <c r="Z164" s="9">
        <f>U163</f>
        <v>217737.64695026158</v>
      </c>
    </row>
    <row r="165" spans="1:26" x14ac:dyDescent="0.3">
      <c r="A165" s="8">
        <f t="shared" si="74"/>
        <v>60</v>
      </c>
      <c r="B165" s="9">
        <f t="shared" si="75"/>
        <v>158459.70923195063</v>
      </c>
      <c r="C165" s="12">
        <f t="shared" si="76"/>
        <v>2.7801221267934269E-2</v>
      </c>
      <c r="D165" s="12">
        <f t="shared" si="76"/>
        <v>0.34</v>
      </c>
      <c r="E165" s="12">
        <f t="shared" si="76"/>
        <v>9.4524152310976519E-3</v>
      </c>
      <c r="F165" s="12">
        <f t="shared" si="76"/>
        <v>1.8348806036836619E-2</v>
      </c>
      <c r="G165" s="26">
        <f t="shared" si="76"/>
        <v>1</v>
      </c>
      <c r="H165" s="26">
        <f t="shared" si="89"/>
        <v>1</v>
      </c>
      <c r="I165" s="12">
        <f t="shared" si="77"/>
        <v>2.7801221267934273E-2</v>
      </c>
      <c r="J165" s="12">
        <f t="shared" ref="J165:N165" si="97">J150</f>
        <v>0.10178571428571428</v>
      </c>
      <c r="K165" s="12">
        <f t="shared" si="97"/>
        <v>0.20535714285714285</v>
      </c>
      <c r="L165" s="12">
        <f t="shared" si="97"/>
        <v>0.26279761904761906</v>
      </c>
      <c r="M165" s="12">
        <f t="shared" si="97"/>
        <v>0.25952380952380955</v>
      </c>
      <c r="N165" s="12">
        <f t="shared" si="97"/>
        <v>0.17053571428571429</v>
      </c>
      <c r="O165" s="9">
        <f t="shared" si="79"/>
        <v>4405.3734384099871</v>
      </c>
      <c r="P165" s="9">
        <f t="shared" si="80"/>
        <v>448.40408212387371</v>
      </c>
      <c r="Q165" s="9">
        <f t="shared" si="81"/>
        <v>904.67490253062226</v>
      </c>
      <c r="R165" s="9">
        <f t="shared" si="82"/>
        <v>1157.7216506297675</v>
      </c>
      <c r="S165" s="9">
        <f t="shared" si="83"/>
        <v>1143.2992971111635</v>
      </c>
      <c r="T165" s="9">
        <f t="shared" si="84"/>
        <v>751.27350601456033</v>
      </c>
      <c r="U165" s="9">
        <f t="shared" si="85"/>
        <v>154054.33579354064</v>
      </c>
      <c r="V165" s="10">
        <f t="shared" si="86"/>
        <v>172.09375</v>
      </c>
      <c r="W165" s="10">
        <f t="shared" si="86"/>
        <v>3</v>
      </c>
      <c r="X165" s="11">
        <f t="shared" si="87"/>
        <v>758.13723516636878</v>
      </c>
      <c r="Y165" s="11">
        <f t="shared" si="88"/>
        <v>475.37912769585188</v>
      </c>
      <c r="Z165" s="9">
        <f>U164</f>
        <v>183617.65211632915</v>
      </c>
    </row>
    <row r="166" spans="1:26" x14ac:dyDescent="0.3">
      <c r="A166" s="8">
        <f t="shared" si="74"/>
        <v>72</v>
      </c>
      <c r="B166" s="9">
        <f t="shared" si="75"/>
        <v>734635.36331949092</v>
      </c>
      <c r="C166" s="12">
        <f t="shared" si="76"/>
        <v>1.5113688934358575E-2</v>
      </c>
      <c r="D166" s="12">
        <f t="shared" si="76"/>
        <v>0.3</v>
      </c>
      <c r="E166" s="12">
        <f t="shared" si="76"/>
        <v>4.534106680307572E-3</v>
      </c>
      <c r="F166" s="12">
        <f t="shared" si="76"/>
        <v>1.0579582254051003E-2</v>
      </c>
      <c r="G166" s="26">
        <f t="shared" si="76"/>
        <v>1</v>
      </c>
      <c r="H166" s="26">
        <f t="shared" si="89"/>
        <v>1</v>
      </c>
      <c r="I166" s="12">
        <f t="shared" si="77"/>
        <v>1.5113688934358575E-2</v>
      </c>
      <c r="J166" s="12">
        <f t="shared" ref="J166:N166" si="98">J151</f>
        <v>8.9670981661272922E-2</v>
      </c>
      <c r="K166" s="12">
        <f t="shared" si="98"/>
        <v>0.1953883495145631</v>
      </c>
      <c r="L166" s="12">
        <f t="shared" si="98"/>
        <v>0.25674217907227614</v>
      </c>
      <c r="M166" s="12">
        <f t="shared" si="98"/>
        <v>0.25337108953613807</v>
      </c>
      <c r="N166" s="12">
        <f t="shared" si="98"/>
        <v>0.20482740021574972</v>
      </c>
      <c r="O166" s="9">
        <f t="shared" si="79"/>
        <v>11103.050361390282</v>
      </c>
      <c r="P166" s="9">
        <f t="shared" si="80"/>
        <v>995.62142534041766</v>
      </c>
      <c r="Q166" s="9">
        <f t="shared" si="81"/>
        <v>2169.4066846891205</v>
      </c>
      <c r="R166" s="9">
        <f t="shared" si="82"/>
        <v>2850.621344132564</v>
      </c>
      <c r="S166" s="9">
        <f t="shared" si="83"/>
        <v>2813.1919672400672</v>
      </c>
      <c r="T166" s="9">
        <f t="shared" si="84"/>
        <v>2274.208939988112</v>
      </c>
      <c r="U166" s="9">
        <f t="shared" si="85"/>
        <v>723532.31295810069</v>
      </c>
      <c r="V166" s="10">
        <f t="shared" si="86"/>
        <v>167.3151294498382</v>
      </c>
      <c r="W166" s="10">
        <f t="shared" si="86"/>
        <v>2</v>
      </c>
      <c r="X166" s="11">
        <f t="shared" si="87"/>
        <v>1857.7083085040879</v>
      </c>
      <c r="Y166" s="11">
        <f t="shared" si="88"/>
        <v>1469.2707266389818</v>
      </c>
      <c r="Z166" s="9">
        <f>U165+U166</f>
        <v>877586.64875164139</v>
      </c>
    </row>
    <row r="167" spans="1:26" x14ac:dyDescent="0.3">
      <c r="A167" s="8">
        <f t="shared" si="74"/>
        <v>99</v>
      </c>
      <c r="B167" s="9">
        <f t="shared" si="75"/>
        <v>43611.200000000004</v>
      </c>
      <c r="C167" s="12">
        <f t="shared" si="76"/>
        <v>1</v>
      </c>
      <c r="D167" s="12">
        <f t="shared" si="76"/>
        <v>1</v>
      </c>
      <c r="E167" s="12">
        <f t="shared" si="76"/>
        <v>1</v>
      </c>
      <c r="F167" s="12">
        <f t="shared" si="76"/>
        <v>0</v>
      </c>
      <c r="G167" s="26">
        <f t="shared" si="76"/>
        <v>1</v>
      </c>
      <c r="H167" s="26">
        <f t="shared" si="89"/>
        <v>1</v>
      </c>
      <c r="I167" s="12">
        <f>(E167*H167)+(F167*(G167^$F$23))*H167</f>
        <v>1</v>
      </c>
      <c r="J167" s="12">
        <f t="shared" ref="J167:N167" si="99">J152</f>
        <v>6.6854386029276888E-2</v>
      </c>
      <c r="K167" s="12">
        <f t="shared" si="99"/>
        <v>0.12612815056682686</v>
      </c>
      <c r="L167" s="12">
        <f t="shared" si="99"/>
        <v>0.20948747110833915</v>
      </c>
      <c r="M167" s="12">
        <f t="shared" si="99"/>
        <v>0.30396778809113256</v>
      </c>
      <c r="N167" s="12">
        <f t="shared" si="99"/>
        <v>0.2935667901823385</v>
      </c>
      <c r="O167" s="9">
        <f t="shared" si="79"/>
        <v>43611.200000000004</v>
      </c>
      <c r="P167" s="9">
        <f t="shared" si="80"/>
        <v>2915.6000000000004</v>
      </c>
      <c r="Q167" s="9">
        <f t="shared" si="81"/>
        <v>5500.6</v>
      </c>
      <c r="R167" s="9">
        <f t="shared" si="82"/>
        <v>9136.0000000000018</v>
      </c>
      <c r="S167" s="9">
        <f t="shared" si="83"/>
        <v>13256.400000000001</v>
      </c>
      <c r="T167" s="9">
        <f t="shared" si="84"/>
        <v>12802.800000000003</v>
      </c>
      <c r="U167" s="9">
        <v>0</v>
      </c>
      <c r="V167" s="10">
        <f t="shared" si="86"/>
        <v>142.60139138569909</v>
      </c>
      <c r="W167" s="10">
        <f t="shared" si="86"/>
        <v>0</v>
      </c>
      <c r="X167" s="11">
        <f t="shared" si="87"/>
        <v>6219.0178000000005</v>
      </c>
      <c r="Y167" s="11">
        <f>O167*W167/1000</f>
        <v>0</v>
      </c>
      <c r="Z167" s="9">
        <f>B167</f>
        <v>43611.200000000004</v>
      </c>
    </row>
    <row r="168" spans="1:26" x14ac:dyDescent="0.3">
      <c r="A168" s="8">
        <f t="shared" si="74"/>
        <v>99</v>
      </c>
      <c r="B168" s="9">
        <f t="shared" si="75"/>
        <v>174444.79999999999</v>
      </c>
      <c r="C168" s="12">
        <f t="shared" si="76"/>
        <v>1</v>
      </c>
      <c r="D168" s="12">
        <f t="shared" si="76"/>
        <v>1</v>
      </c>
      <c r="E168" s="12">
        <f t="shared" si="76"/>
        <v>0</v>
      </c>
      <c r="F168" s="12">
        <f t="shared" si="76"/>
        <v>1</v>
      </c>
      <c r="G168" s="26">
        <f t="shared" si="76"/>
        <v>1</v>
      </c>
      <c r="H168" s="26">
        <f t="shared" si="89"/>
        <v>1</v>
      </c>
      <c r="I168" s="12">
        <f>(E168*H168)+(F168*(G168^$F$23))*H168</f>
        <v>1</v>
      </c>
      <c r="J168" s="12">
        <f t="shared" ref="J168:N168" si="100">J153</f>
        <v>6.6854386029276888E-2</v>
      </c>
      <c r="K168" s="12">
        <f t="shared" si="100"/>
        <v>0.12612815056682686</v>
      </c>
      <c r="L168" s="12">
        <f t="shared" si="100"/>
        <v>0.20948747110833915</v>
      </c>
      <c r="M168" s="12">
        <f t="shared" si="100"/>
        <v>0.30396778809113256</v>
      </c>
      <c r="N168" s="12">
        <f t="shared" si="100"/>
        <v>0.2935667901823385</v>
      </c>
      <c r="O168" s="9">
        <f t="shared" si="79"/>
        <v>174444.79999999999</v>
      </c>
      <c r="P168" s="9">
        <f t="shared" si="80"/>
        <v>11662.4</v>
      </c>
      <c r="Q168" s="9">
        <f t="shared" si="81"/>
        <v>22002.399999999998</v>
      </c>
      <c r="R168" s="9">
        <f t="shared" si="82"/>
        <v>36544</v>
      </c>
      <c r="S168" s="9">
        <f t="shared" si="83"/>
        <v>53025.599999999999</v>
      </c>
      <c r="T168" s="9">
        <f t="shared" si="84"/>
        <v>51211.199999999997</v>
      </c>
      <c r="U168" s="9">
        <v>0</v>
      </c>
      <c r="V168" s="10">
        <f t="shared" si="86"/>
        <v>142.60139138569909</v>
      </c>
      <c r="W168" s="10">
        <f t="shared" si="86"/>
        <v>25</v>
      </c>
      <c r="X168" s="11">
        <f t="shared" si="87"/>
        <v>24876.071199999998</v>
      </c>
      <c r="Y168" s="11">
        <f>O168*W168/1000</f>
        <v>4361.12</v>
      </c>
      <c r="Z168" s="9">
        <f>B168</f>
        <v>174444.79999999999</v>
      </c>
    </row>
    <row r="169" spans="1:26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9">
        <f>SUM(P157:P168)</f>
        <v>92078.833783227223</v>
      </c>
      <c r="Q169" s="9">
        <f>SUM(Q157:Q168)</f>
        <v>91382.503667972909</v>
      </c>
      <c r="R169" s="9">
        <f>SUM(R157:R168)</f>
        <v>87941.091911284093</v>
      </c>
      <c r="S169" s="9">
        <f>SUM(S157:S168)</f>
        <v>86880.687025543026</v>
      </c>
      <c r="T169" s="9">
        <f>SUM(T157:T168)</f>
        <v>75030.039075126537</v>
      </c>
      <c r="U169" s="9"/>
      <c r="V169" s="8"/>
      <c r="W169" s="8"/>
      <c r="X169" s="11">
        <f>SUM(X157:X168)</f>
        <v>95669.598313192197</v>
      </c>
      <c r="Y169" s="11">
        <f>SUM(Y157:Y168)</f>
        <v>22525.462669511395</v>
      </c>
      <c r="Z169" s="8"/>
    </row>
    <row r="170" spans="1:2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11"/>
      <c r="Y170" s="11"/>
      <c r="Z170" s="8"/>
    </row>
    <row r="171" spans="1:26" x14ac:dyDescent="0.3">
      <c r="A171" s="25" t="s">
        <v>39</v>
      </c>
      <c r="B171" s="25" t="s">
        <v>1</v>
      </c>
      <c r="C171" s="25" t="s">
        <v>2</v>
      </c>
      <c r="D171" s="25" t="s">
        <v>57</v>
      </c>
      <c r="E171" s="25" t="s">
        <v>55</v>
      </c>
      <c r="F171" s="25" t="s">
        <v>56</v>
      </c>
      <c r="G171" s="25" t="s">
        <v>58</v>
      </c>
      <c r="H171" s="25" t="s">
        <v>59</v>
      </c>
      <c r="I171" s="25" t="s">
        <v>62</v>
      </c>
      <c r="J171" s="25" t="s">
        <v>10</v>
      </c>
      <c r="K171" s="25" t="s">
        <v>11</v>
      </c>
      <c r="L171" s="25" t="s">
        <v>12</v>
      </c>
      <c r="M171" s="25" t="s">
        <v>13</v>
      </c>
      <c r="N171" s="25" t="s">
        <v>14</v>
      </c>
      <c r="O171" s="25" t="s">
        <v>33</v>
      </c>
      <c r="P171" s="25" t="s">
        <v>63</v>
      </c>
      <c r="Q171" s="25" t="s">
        <v>64</v>
      </c>
      <c r="R171" s="25" t="s">
        <v>65</v>
      </c>
      <c r="S171" s="25" t="s">
        <v>66</v>
      </c>
      <c r="T171" s="25" t="s">
        <v>67</v>
      </c>
      <c r="U171" s="25" t="s">
        <v>68</v>
      </c>
      <c r="V171" s="25" t="s">
        <v>69</v>
      </c>
      <c r="W171" s="25" t="s">
        <v>70</v>
      </c>
      <c r="X171" s="27" t="s">
        <v>71</v>
      </c>
      <c r="Y171" s="27" t="s">
        <v>72</v>
      </c>
      <c r="Z171" s="25" t="s">
        <v>73</v>
      </c>
    </row>
    <row r="172" spans="1:26" x14ac:dyDescent="0.3">
      <c r="A172" s="8">
        <f t="shared" ref="A172:A183" si="101">A157</f>
        <v>12.1</v>
      </c>
      <c r="B172" s="9">
        <f t="shared" ref="B172:B183" si="102">Z157</f>
        <v>92078.833783227223</v>
      </c>
      <c r="C172" s="12">
        <f t="shared" ref="C172:G183" si="103">C157</f>
        <v>0.63681879211474035</v>
      </c>
      <c r="D172" s="12">
        <f t="shared" si="103"/>
        <v>0.75</v>
      </c>
      <c r="E172" s="12">
        <f t="shared" si="103"/>
        <v>0.47761409408605526</v>
      </c>
      <c r="F172" s="12">
        <f t="shared" si="103"/>
        <v>0.15920469802868509</v>
      </c>
      <c r="G172" s="26">
        <f t="shared" si="103"/>
        <v>1</v>
      </c>
      <c r="H172" s="26">
        <f>$I$19</f>
        <v>1</v>
      </c>
      <c r="I172" s="12">
        <f t="shared" ref="I172:I181" si="104">(E172*H172)+(F172*(G172^$F$22))*H172</f>
        <v>0.63681879211474035</v>
      </c>
      <c r="J172" s="12">
        <f>J157</f>
        <v>0.82224630541871924</v>
      </c>
      <c r="K172" s="12">
        <f t="shared" ref="K172:N172" si="105">K157</f>
        <v>0.17477832512315272</v>
      </c>
      <c r="L172" s="12">
        <f t="shared" si="105"/>
        <v>2.9753694581280787E-3</v>
      </c>
      <c r="M172" s="12">
        <f t="shared" si="105"/>
        <v>0</v>
      </c>
      <c r="N172" s="12">
        <f t="shared" si="105"/>
        <v>0</v>
      </c>
      <c r="O172" s="9">
        <f t="shared" ref="O172:O183" si="106">B172*I172</f>
        <v>58637.53170916871</v>
      </c>
      <c r="P172" s="9">
        <f t="shared" ref="P172:P183" si="107">$O172*J172</f>
        <v>48214.493806736966</v>
      </c>
      <c r="Q172" s="9">
        <f t="shared" ref="Q172:Q183" si="108">$O172*K172</f>
        <v>10248.569581484266</v>
      </c>
      <c r="R172" s="9">
        <f t="shared" ref="R172:R183" si="109">$O172*L172</f>
        <v>174.46832094747734</v>
      </c>
      <c r="S172" s="9">
        <f t="shared" ref="S172:S183" si="110">$O172*M172</f>
        <v>0</v>
      </c>
      <c r="T172" s="9">
        <f t="shared" ref="T172:T183" si="111">$O172*N172</f>
        <v>0</v>
      </c>
      <c r="U172" s="9">
        <f t="shared" ref="U172:U181" si="112">B172-O172</f>
        <v>33441.302074058513</v>
      </c>
      <c r="V172" s="10">
        <f t="shared" ref="V172:W183" si="113">V157</f>
        <v>546.30269950738921</v>
      </c>
      <c r="W172" s="10">
        <f t="shared" si="113"/>
        <v>40</v>
      </c>
      <c r="X172" s="11">
        <f t="shared" ref="X172:X183" si="114">O172*V172/1000</f>
        <v>32033.841865169001</v>
      </c>
      <c r="Y172" s="11">
        <f t="shared" ref="Y172:Y181" si="115">B172*W172/1000</f>
        <v>3683.1533513290892</v>
      </c>
      <c r="Z172" s="9">
        <f>P184</f>
        <v>95394.787971867205</v>
      </c>
    </row>
    <row r="173" spans="1:26" x14ac:dyDescent="0.3">
      <c r="A173" s="8">
        <f t="shared" si="101"/>
        <v>12.2</v>
      </c>
      <c r="B173" s="9">
        <f t="shared" si="102"/>
        <v>91382.503667972909</v>
      </c>
      <c r="C173" s="12">
        <f t="shared" si="103"/>
        <v>0.42001737794512095</v>
      </c>
      <c r="D173" s="12">
        <f t="shared" si="103"/>
        <v>0.67</v>
      </c>
      <c r="E173" s="12">
        <f t="shared" si="103"/>
        <v>0.28141164322323103</v>
      </c>
      <c r="F173" s="12">
        <f t="shared" si="103"/>
        <v>0.13860573472188992</v>
      </c>
      <c r="G173" s="26">
        <f t="shared" si="103"/>
        <v>1</v>
      </c>
      <c r="H173" s="26">
        <f t="shared" ref="H173:H183" si="116">H172</f>
        <v>1</v>
      </c>
      <c r="I173" s="12">
        <f t="shared" si="104"/>
        <v>0.42001737794512095</v>
      </c>
      <c r="J173" s="12">
        <f t="shared" ref="J173:N173" si="117">J158</f>
        <v>0.32712718114768841</v>
      </c>
      <c r="K173" s="12">
        <f t="shared" si="117"/>
        <v>0.508244888169335</v>
      </c>
      <c r="L173" s="12">
        <f t="shared" si="117"/>
        <v>0.16043053306949692</v>
      </c>
      <c r="M173" s="12">
        <f t="shared" si="117"/>
        <v>4.1973976134796424E-3</v>
      </c>
      <c r="N173" s="12">
        <f t="shared" si="117"/>
        <v>0</v>
      </c>
      <c r="O173" s="9">
        <f t="shared" si="106"/>
        <v>38382.239580682377</v>
      </c>
      <c r="P173" s="9">
        <f t="shared" si="107"/>
        <v>12555.87384016386</v>
      </c>
      <c r="Q173" s="9">
        <f t="shared" si="108"/>
        <v>19507.577063372537</v>
      </c>
      <c r="R173" s="9">
        <f t="shared" si="109"/>
        <v>6157.6831563300175</v>
      </c>
      <c r="S173" s="9">
        <f t="shared" si="110"/>
        <v>161.10552081596009</v>
      </c>
      <c r="T173" s="9">
        <f t="shared" si="111"/>
        <v>0</v>
      </c>
      <c r="U173" s="9">
        <f t="shared" si="112"/>
        <v>53000.264087290532</v>
      </c>
      <c r="V173" s="10">
        <f t="shared" si="113"/>
        <v>267.27606883732085</v>
      </c>
      <c r="W173" s="10">
        <f t="shared" si="113"/>
        <v>32</v>
      </c>
      <c r="X173" s="11">
        <f t="shared" si="114"/>
        <v>10258.654108297003</v>
      </c>
      <c r="Y173" s="11">
        <f t="shared" si="115"/>
        <v>2924.2401173751332</v>
      </c>
      <c r="Z173" s="9">
        <f>Q184</f>
        <v>94109.763816383347</v>
      </c>
    </row>
    <row r="174" spans="1:26" x14ac:dyDescent="0.3">
      <c r="A174" s="8">
        <f t="shared" si="101"/>
        <v>12.3</v>
      </c>
      <c r="B174" s="9">
        <f t="shared" si="102"/>
        <v>87941.091911284093</v>
      </c>
      <c r="C174" s="12">
        <f t="shared" si="103"/>
        <v>0.26927790828311715</v>
      </c>
      <c r="D174" s="12">
        <f t="shared" si="103"/>
        <v>0.6</v>
      </c>
      <c r="E174" s="12">
        <f t="shared" si="103"/>
        <v>0.16156674496987028</v>
      </c>
      <c r="F174" s="12">
        <f t="shared" si="103"/>
        <v>0.10771116331324687</v>
      </c>
      <c r="G174" s="26">
        <f t="shared" si="103"/>
        <v>1</v>
      </c>
      <c r="H174" s="26">
        <f t="shared" si="116"/>
        <v>1</v>
      </c>
      <c r="I174" s="12">
        <f t="shared" si="104"/>
        <v>0.26927790828311715</v>
      </c>
      <c r="J174" s="12">
        <f t="shared" ref="J174:N174" si="118">J159</f>
        <v>0.16461217523231558</v>
      </c>
      <c r="K174" s="12">
        <f t="shared" si="118"/>
        <v>0.37440735824009103</v>
      </c>
      <c r="L174" s="12">
        <f t="shared" si="118"/>
        <v>0.36245970036032621</v>
      </c>
      <c r="M174" s="12">
        <f t="shared" si="118"/>
        <v>9.3210695998482834E-2</v>
      </c>
      <c r="N174" s="12">
        <f t="shared" si="118"/>
        <v>5.3100701687843728E-3</v>
      </c>
      <c r="O174" s="9">
        <f t="shared" si="106"/>
        <v>23680.593282003934</v>
      </c>
      <c r="P174" s="9">
        <f t="shared" si="107"/>
        <v>3898.1139709424269</v>
      </c>
      <c r="Q174" s="9">
        <f t="shared" si="108"/>
        <v>8866.18837227314</v>
      </c>
      <c r="R174" s="9">
        <f t="shared" si="109"/>
        <v>8583.2607453499004</v>
      </c>
      <c r="S174" s="9">
        <f t="shared" si="110"/>
        <v>2207.2845814725838</v>
      </c>
      <c r="T174" s="9">
        <f t="shared" si="111"/>
        <v>125.74561196588472</v>
      </c>
      <c r="U174" s="9">
        <f t="shared" si="112"/>
        <v>64260.498629280162</v>
      </c>
      <c r="V174" s="10">
        <f t="shared" si="113"/>
        <v>211.64469941209938</v>
      </c>
      <c r="W174" s="10">
        <f t="shared" si="113"/>
        <v>25</v>
      </c>
      <c r="X174" s="11">
        <f t="shared" si="114"/>
        <v>5011.8720470699027</v>
      </c>
      <c r="Y174" s="11">
        <f t="shared" si="115"/>
        <v>2198.5272977821023</v>
      </c>
      <c r="Z174" s="9">
        <f>R184</f>
        <v>89950.052659508947</v>
      </c>
    </row>
    <row r="175" spans="1:26" x14ac:dyDescent="0.3">
      <c r="A175" s="8">
        <f t="shared" si="101"/>
        <v>12.4</v>
      </c>
      <c r="B175" s="9">
        <f t="shared" si="102"/>
        <v>86880.687025543026</v>
      </c>
      <c r="C175" s="12">
        <f t="shared" si="103"/>
        <v>0.16648322725750109</v>
      </c>
      <c r="D175" s="12">
        <f t="shared" si="103"/>
        <v>0.55000000000000004</v>
      </c>
      <c r="E175" s="12">
        <f t="shared" si="103"/>
        <v>9.1565774991625604E-2</v>
      </c>
      <c r="F175" s="12">
        <f t="shared" si="103"/>
        <v>7.4917452265875484E-2</v>
      </c>
      <c r="G175" s="26">
        <f t="shared" si="103"/>
        <v>1</v>
      </c>
      <c r="H175" s="26">
        <f t="shared" si="116"/>
        <v>1</v>
      </c>
      <c r="I175" s="12">
        <f t="shared" si="104"/>
        <v>0.16648322725750109</v>
      </c>
      <c r="J175" s="12">
        <f t="shared" ref="J175:N175" si="119">J160</f>
        <v>0.11023282552457603</v>
      </c>
      <c r="K175" s="12">
        <f t="shared" si="119"/>
        <v>0.25725783271054903</v>
      </c>
      <c r="L175" s="12">
        <f t="shared" si="119"/>
        <v>0.36641276228801378</v>
      </c>
      <c r="M175" s="12">
        <f t="shared" si="119"/>
        <v>0.22219028456453005</v>
      </c>
      <c r="N175" s="12">
        <f t="shared" si="119"/>
        <v>4.3978154642138542E-2</v>
      </c>
      <c r="O175" s="9">
        <f t="shared" si="106"/>
        <v>14464.177162361306</v>
      </c>
      <c r="P175" s="9">
        <f t="shared" si="107"/>
        <v>1594.4271174951309</v>
      </c>
      <c r="Q175" s="9">
        <f t="shared" si="108"/>
        <v>3721.0228687304884</v>
      </c>
      <c r="R175" s="9">
        <f t="shared" si="109"/>
        <v>5299.8591082840112</v>
      </c>
      <c r="S175" s="9">
        <f t="shared" si="110"/>
        <v>3213.7996396968351</v>
      </c>
      <c r="T175" s="9">
        <f t="shared" si="111"/>
        <v>636.10782001761413</v>
      </c>
      <c r="U175" s="9">
        <f t="shared" si="112"/>
        <v>72416.509863181724</v>
      </c>
      <c r="V175" s="10">
        <f t="shared" si="113"/>
        <v>181.69200919804541</v>
      </c>
      <c r="W175" s="10">
        <f t="shared" si="113"/>
        <v>20</v>
      </c>
      <c r="X175" s="11">
        <f t="shared" si="114"/>
        <v>2628.0254100259085</v>
      </c>
      <c r="Y175" s="11">
        <f t="shared" si="115"/>
        <v>1737.6137405108605</v>
      </c>
      <c r="Z175" s="9">
        <f>S184</f>
        <v>88168.283922384435</v>
      </c>
    </row>
    <row r="176" spans="1:26" x14ac:dyDescent="0.3">
      <c r="A176" s="8">
        <f t="shared" si="101"/>
        <v>12.5</v>
      </c>
      <c r="B176" s="9">
        <f t="shared" si="102"/>
        <v>75030.039075126537</v>
      </c>
      <c r="C176" s="12">
        <f t="shared" si="103"/>
        <v>0.11621438086034425</v>
      </c>
      <c r="D176" s="12">
        <f t="shared" si="103"/>
        <v>0.5</v>
      </c>
      <c r="E176" s="12">
        <f t="shared" si="103"/>
        <v>5.8107190430172123E-2</v>
      </c>
      <c r="F176" s="12">
        <f t="shared" si="103"/>
        <v>5.8107190430172123E-2</v>
      </c>
      <c r="G176" s="26">
        <f t="shared" si="103"/>
        <v>1</v>
      </c>
      <c r="H176" s="26">
        <f t="shared" si="116"/>
        <v>1</v>
      </c>
      <c r="I176" s="12">
        <f t="shared" si="104"/>
        <v>0.11621438086034425</v>
      </c>
      <c r="J176" s="12">
        <f t="shared" ref="J176:N176" si="120">J161</f>
        <v>6.6299584222946392E-2</v>
      </c>
      <c r="K176" s="12">
        <f t="shared" si="120"/>
        <v>0.15934374648836949</v>
      </c>
      <c r="L176" s="12">
        <f t="shared" si="120"/>
        <v>0.25002809304416229</v>
      </c>
      <c r="M176" s="12">
        <f t="shared" si="120"/>
        <v>0.24744353298123384</v>
      </c>
      <c r="N176" s="12">
        <f t="shared" si="120"/>
        <v>0.27677267108663894</v>
      </c>
      <c r="O176" s="9">
        <f t="shared" si="106"/>
        <v>8719.5695370432659</v>
      </c>
      <c r="P176" s="9">
        <f t="shared" si="107"/>
        <v>578.10383490903769</v>
      </c>
      <c r="Q176" s="9">
        <f t="shared" si="108"/>
        <v>1389.4088777983316</v>
      </c>
      <c r="R176" s="9">
        <f t="shared" si="109"/>
        <v>2180.1373435128967</v>
      </c>
      <c r="S176" s="9">
        <f t="shared" si="110"/>
        <v>2157.6010923215272</v>
      </c>
      <c r="T176" s="9">
        <f t="shared" si="111"/>
        <v>2413.3385514931524</v>
      </c>
      <c r="U176" s="9">
        <f t="shared" si="112"/>
        <v>66310.469538083271</v>
      </c>
      <c r="V176" s="10">
        <f t="shared" si="113"/>
        <v>138.56972693561073</v>
      </c>
      <c r="W176" s="10">
        <f t="shared" si="113"/>
        <v>15</v>
      </c>
      <c r="X176" s="11">
        <f t="shared" si="114"/>
        <v>1208.2683697441551</v>
      </c>
      <c r="Y176" s="11">
        <f t="shared" si="115"/>
        <v>1125.4505861268979</v>
      </c>
      <c r="Z176" s="9">
        <f>T184</f>
        <v>75872.174532001343</v>
      </c>
    </row>
    <row r="177" spans="1:26" x14ac:dyDescent="0.3">
      <c r="A177" s="8">
        <f t="shared" si="101"/>
        <v>24</v>
      </c>
      <c r="B177" s="9">
        <f t="shared" si="102"/>
        <v>282426.24672015721</v>
      </c>
      <c r="C177" s="12">
        <f t="shared" si="103"/>
        <v>0.13154892939973145</v>
      </c>
      <c r="D177" s="12">
        <f t="shared" si="103"/>
        <v>0.46</v>
      </c>
      <c r="E177" s="12">
        <f t="shared" si="103"/>
        <v>6.051250752387647E-2</v>
      </c>
      <c r="F177" s="12">
        <f t="shared" si="103"/>
        <v>7.1036421875854988E-2</v>
      </c>
      <c r="G177" s="26">
        <f t="shared" si="103"/>
        <v>1</v>
      </c>
      <c r="H177" s="26">
        <f t="shared" si="116"/>
        <v>1</v>
      </c>
      <c r="I177" s="12">
        <f t="shared" si="104"/>
        <v>0.13154892939973145</v>
      </c>
      <c r="J177" s="12">
        <f t="shared" ref="J177:N177" si="121">J162</f>
        <v>0.22999392058362397</v>
      </c>
      <c r="K177" s="12">
        <f t="shared" si="121"/>
        <v>0.32812849966403224</v>
      </c>
      <c r="L177" s="12">
        <f t="shared" si="121"/>
        <v>0.25575144786100534</v>
      </c>
      <c r="M177" s="12">
        <f t="shared" si="121"/>
        <v>0.12373212171631523</v>
      </c>
      <c r="N177" s="12">
        <f t="shared" si="121"/>
        <v>6.2394010175023197E-2</v>
      </c>
      <c r="O177" s="9">
        <f t="shared" si="106"/>
        <v>37152.8703904211</v>
      </c>
      <c r="P177" s="9">
        <f t="shared" si="107"/>
        <v>8544.9343220281844</v>
      </c>
      <c r="Q177" s="9">
        <f t="shared" si="108"/>
        <v>12190.915619421123</v>
      </c>
      <c r="R177" s="9">
        <f t="shared" si="109"/>
        <v>9501.900394542472</v>
      </c>
      <c r="S177" s="9">
        <f t="shared" si="110"/>
        <v>4597.0034812580679</v>
      </c>
      <c r="T177" s="9">
        <f t="shared" si="111"/>
        <v>2318.1165731712522</v>
      </c>
      <c r="U177" s="9">
        <f t="shared" si="112"/>
        <v>245273.37632973611</v>
      </c>
      <c r="V177" s="10">
        <f t="shared" si="113"/>
        <v>222.65257735257416</v>
      </c>
      <c r="W177" s="10">
        <f t="shared" si="113"/>
        <v>10</v>
      </c>
      <c r="X177" s="11">
        <f t="shared" si="114"/>
        <v>8272.1823484733959</v>
      </c>
      <c r="Y177" s="11">
        <f t="shared" si="115"/>
        <v>2824.2624672015718</v>
      </c>
      <c r="Z177" s="9">
        <f>SUM(U172:U176)</f>
        <v>289429.04419189424</v>
      </c>
    </row>
    <row r="178" spans="1:26" x14ac:dyDescent="0.3">
      <c r="A178" s="8">
        <f t="shared" si="101"/>
        <v>36</v>
      </c>
      <c r="B178" s="9">
        <f t="shared" si="102"/>
        <v>237920.07692800305</v>
      </c>
      <c r="C178" s="12">
        <f t="shared" si="103"/>
        <v>6.9972761225464045E-2</v>
      </c>
      <c r="D178" s="12">
        <f t="shared" si="103"/>
        <v>0.42</v>
      </c>
      <c r="E178" s="12">
        <f t="shared" si="103"/>
        <v>2.9388559714694899E-2</v>
      </c>
      <c r="F178" s="12">
        <f t="shared" si="103"/>
        <v>4.058420151076915E-2</v>
      </c>
      <c r="G178" s="26">
        <f t="shared" si="103"/>
        <v>1</v>
      </c>
      <c r="H178" s="26">
        <f t="shared" si="116"/>
        <v>1</v>
      </c>
      <c r="I178" s="12">
        <f t="shared" si="104"/>
        <v>6.9972761225464045E-2</v>
      </c>
      <c r="J178" s="12">
        <f t="shared" ref="J178:N178" si="122">J163</f>
        <v>0.15683441688739064</v>
      </c>
      <c r="K178" s="12">
        <f t="shared" si="122"/>
        <v>0.28645958744682559</v>
      </c>
      <c r="L178" s="12">
        <f t="shared" si="122"/>
        <v>0.28758327313588572</v>
      </c>
      <c r="M178" s="12">
        <f t="shared" si="122"/>
        <v>0.17505417770286541</v>
      </c>
      <c r="N178" s="12">
        <f t="shared" si="122"/>
        <v>9.4068544827032669E-2</v>
      </c>
      <c r="O178" s="9">
        <f t="shared" si="106"/>
        <v>16647.924733627195</v>
      </c>
      <c r="P178" s="9">
        <f t="shared" si="107"/>
        <v>2610.9675679835891</v>
      </c>
      <c r="Q178" s="9">
        <f t="shared" si="108"/>
        <v>4768.9576510406496</v>
      </c>
      <c r="R178" s="9">
        <f t="shared" si="109"/>
        <v>4787.6646858163767</v>
      </c>
      <c r="S178" s="9">
        <f t="shared" si="110"/>
        <v>2914.2887747043033</v>
      </c>
      <c r="T178" s="9">
        <f t="shared" si="111"/>
        <v>1566.0460540822758</v>
      </c>
      <c r="U178" s="9">
        <f t="shared" si="112"/>
        <v>221272.15219437587</v>
      </c>
      <c r="V178" s="10">
        <f t="shared" si="113"/>
        <v>196.06886588008669</v>
      </c>
      <c r="W178" s="10">
        <f t="shared" si="113"/>
        <v>6</v>
      </c>
      <c r="X178" s="11">
        <f t="shared" si="114"/>
        <v>3264.1397217793283</v>
      </c>
      <c r="Y178" s="11">
        <f t="shared" si="115"/>
        <v>1427.5204615680184</v>
      </c>
      <c r="Z178" s="9">
        <f>U177</f>
        <v>245273.37632973611</v>
      </c>
    </row>
    <row r="179" spans="1:26" x14ac:dyDescent="0.3">
      <c r="A179" s="8">
        <f t="shared" si="101"/>
        <v>48</v>
      </c>
      <c r="B179" s="9">
        <f t="shared" si="102"/>
        <v>217737.64695026158</v>
      </c>
      <c r="C179" s="12">
        <f t="shared" si="103"/>
        <v>4.3094584217308121E-2</v>
      </c>
      <c r="D179" s="12">
        <f t="shared" si="103"/>
        <v>0.38</v>
      </c>
      <c r="E179" s="12">
        <f t="shared" si="103"/>
        <v>1.6375942002577085E-2</v>
      </c>
      <c r="F179" s="12">
        <f t="shared" si="103"/>
        <v>2.6718642214731036E-2</v>
      </c>
      <c r="G179" s="26">
        <f t="shared" si="103"/>
        <v>1</v>
      </c>
      <c r="H179" s="26">
        <f t="shared" si="116"/>
        <v>1</v>
      </c>
      <c r="I179" s="12">
        <f t="shared" si="104"/>
        <v>4.3094584217308121E-2</v>
      </c>
      <c r="J179" s="12">
        <f t="shared" ref="J179:N179" si="123">J164</f>
        <v>0.11839323467230443</v>
      </c>
      <c r="K179" s="12">
        <f t="shared" si="123"/>
        <v>0.24237390516460283</v>
      </c>
      <c r="L179" s="12">
        <f t="shared" si="123"/>
        <v>0.30247659317426762</v>
      </c>
      <c r="M179" s="12">
        <f t="shared" si="123"/>
        <v>0.20779220779220781</v>
      </c>
      <c r="N179" s="12">
        <f t="shared" si="123"/>
        <v>0.12911507097553609</v>
      </c>
      <c r="O179" s="9">
        <f t="shared" si="106"/>
        <v>9383.3133637765513</v>
      </c>
      <c r="P179" s="9">
        <f t="shared" si="107"/>
        <v>1110.9208210813676</v>
      </c>
      <c r="Q179" s="9">
        <f t="shared" si="108"/>
        <v>2274.2703033617281</v>
      </c>
      <c r="R179" s="9">
        <f t="shared" si="109"/>
        <v>2838.2326589617087</v>
      </c>
      <c r="S179" s="9">
        <f t="shared" si="110"/>
        <v>1949.7794002652577</v>
      </c>
      <c r="T179" s="9">
        <f t="shared" si="111"/>
        <v>1211.5271709497058</v>
      </c>
      <c r="U179" s="9">
        <f t="shared" si="112"/>
        <v>208354.33358648504</v>
      </c>
      <c r="V179" s="10">
        <f t="shared" si="113"/>
        <v>180.52733313198431</v>
      </c>
      <c r="W179" s="10">
        <f t="shared" si="113"/>
        <v>4</v>
      </c>
      <c r="X179" s="11">
        <f t="shared" si="114"/>
        <v>1693.9445375042897</v>
      </c>
      <c r="Y179" s="11">
        <f t="shared" si="115"/>
        <v>870.95058780104637</v>
      </c>
      <c r="Z179" s="9">
        <f>U178</f>
        <v>221272.15219437587</v>
      </c>
    </row>
    <row r="180" spans="1:26" x14ac:dyDescent="0.3">
      <c r="A180" s="8">
        <f t="shared" si="101"/>
        <v>60</v>
      </c>
      <c r="B180" s="9">
        <f t="shared" si="102"/>
        <v>183617.65211632915</v>
      </c>
      <c r="C180" s="12">
        <f t="shared" si="103"/>
        <v>2.7801221267934269E-2</v>
      </c>
      <c r="D180" s="12">
        <f t="shared" si="103"/>
        <v>0.34</v>
      </c>
      <c r="E180" s="12">
        <f t="shared" si="103"/>
        <v>9.4524152310976519E-3</v>
      </c>
      <c r="F180" s="12">
        <f t="shared" si="103"/>
        <v>1.8348806036836619E-2</v>
      </c>
      <c r="G180" s="26">
        <f t="shared" si="103"/>
        <v>1</v>
      </c>
      <c r="H180" s="26">
        <f t="shared" si="116"/>
        <v>1</v>
      </c>
      <c r="I180" s="12">
        <f t="shared" si="104"/>
        <v>2.7801221267934273E-2</v>
      </c>
      <c r="J180" s="12">
        <f t="shared" ref="J180:N180" si="124">J165</f>
        <v>0.10178571428571428</v>
      </c>
      <c r="K180" s="12">
        <f t="shared" si="124"/>
        <v>0.20535714285714285</v>
      </c>
      <c r="L180" s="12">
        <f t="shared" si="124"/>
        <v>0.26279761904761906</v>
      </c>
      <c r="M180" s="12">
        <f t="shared" si="124"/>
        <v>0.25952380952380955</v>
      </c>
      <c r="N180" s="12">
        <f t="shared" si="124"/>
        <v>0.17053571428571429</v>
      </c>
      <c r="O180" s="9">
        <f t="shared" si="106"/>
        <v>5104.7949751846463</v>
      </c>
      <c r="P180" s="9">
        <f t="shared" si="107"/>
        <v>519.59520283129439</v>
      </c>
      <c r="Q180" s="9">
        <f t="shared" si="108"/>
        <v>1048.3061109754185</v>
      </c>
      <c r="R180" s="9">
        <f t="shared" si="109"/>
        <v>1341.5279652047748</v>
      </c>
      <c r="S180" s="9">
        <f t="shared" si="110"/>
        <v>1324.8158387979202</v>
      </c>
      <c r="T180" s="9">
        <f t="shared" si="111"/>
        <v>870.54985737523884</v>
      </c>
      <c r="U180" s="9">
        <f t="shared" si="112"/>
        <v>178512.85714114452</v>
      </c>
      <c r="V180" s="10">
        <f t="shared" si="113"/>
        <v>172.09375</v>
      </c>
      <c r="W180" s="10">
        <f t="shared" si="113"/>
        <v>3</v>
      </c>
      <c r="X180" s="11">
        <f t="shared" si="114"/>
        <v>878.50331026068272</v>
      </c>
      <c r="Y180" s="11">
        <f t="shared" si="115"/>
        <v>550.85295634898739</v>
      </c>
      <c r="Z180" s="9">
        <f>U179</f>
        <v>208354.33358648504</v>
      </c>
    </row>
    <row r="181" spans="1:26" x14ac:dyDescent="0.3">
      <c r="A181" s="8">
        <f t="shared" si="101"/>
        <v>72</v>
      </c>
      <c r="B181" s="9">
        <f t="shared" si="102"/>
        <v>877586.64875164139</v>
      </c>
      <c r="C181" s="12">
        <f t="shared" si="103"/>
        <v>1.5113688934358575E-2</v>
      </c>
      <c r="D181" s="12">
        <f t="shared" si="103"/>
        <v>0.3</v>
      </c>
      <c r="E181" s="12">
        <f t="shared" si="103"/>
        <v>4.534106680307572E-3</v>
      </c>
      <c r="F181" s="12">
        <f t="shared" si="103"/>
        <v>1.0579582254051003E-2</v>
      </c>
      <c r="G181" s="26">
        <f t="shared" si="103"/>
        <v>1</v>
      </c>
      <c r="H181" s="26">
        <f t="shared" si="116"/>
        <v>1</v>
      </c>
      <c r="I181" s="12">
        <f t="shared" si="104"/>
        <v>1.5113688934358575E-2</v>
      </c>
      <c r="J181" s="12">
        <f t="shared" ref="J181:N181" si="125">J166</f>
        <v>8.9670981661272922E-2</v>
      </c>
      <c r="K181" s="12">
        <f t="shared" si="125"/>
        <v>0.1953883495145631</v>
      </c>
      <c r="L181" s="12">
        <f t="shared" si="125"/>
        <v>0.25674217907227614</v>
      </c>
      <c r="M181" s="12">
        <f t="shared" si="125"/>
        <v>0.25337108953613807</v>
      </c>
      <c r="N181" s="12">
        <f t="shared" si="125"/>
        <v>0.20482740021574972</v>
      </c>
      <c r="O181" s="9">
        <f t="shared" si="106"/>
        <v>13263.571622178508</v>
      </c>
      <c r="P181" s="9">
        <f t="shared" si="107"/>
        <v>1189.3574876953489</v>
      </c>
      <c r="Q181" s="9">
        <f t="shared" si="108"/>
        <v>2591.5473679256552</v>
      </c>
      <c r="R181" s="9">
        <f t="shared" si="109"/>
        <v>3405.3182805593146</v>
      </c>
      <c r="S181" s="9">
        <f t="shared" si="110"/>
        <v>3360.6055930519706</v>
      </c>
      <c r="T181" s="9">
        <f t="shared" si="111"/>
        <v>2716.742892946218</v>
      </c>
      <c r="U181" s="9">
        <f t="shared" si="112"/>
        <v>864323.07712946285</v>
      </c>
      <c r="V181" s="10">
        <f t="shared" si="113"/>
        <v>167.3151294498382</v>
      </c>
      <c r="W181" s="10">
        <f t="shared" si="113"/>
        <v>2</v>
      </c>
      <c r="X181" s="11">
        <f t="shared" si="114"/>
        <v>2219.1962029319975</v>
      </c>
      <c r="Y181" s="11">
        <f t="shared" si="115"/>
        <v>1755.1732975032828</v>
      </c>
      <c r="Z181" s="9">
        <f>U180+U181</f>
        <v>1042835.9342706073</v>
      </c>
    </row>
    <row r="182" spans="1:26" x14ac:dyDescent="0.3">
      <c r="A182" s="8">
        <f t="shared" si="101"/>
        <v>99</v>
      </c>
      <c r="B182" s="9">
        <f t="shared" si="102"/>
        <v>43611.200000000004</v>
      </c>
      <c r="C182" s="12">
        <f t="shared" si="103"/>
        <v>1</v>
      </c>
      <c r="D182" s="12">
        <f t="shared" si="103"/>
        <v>1</v>
      </c>
      <c r="E182" s="12">
        <f t="shared" si="103"/>
        <v>1</v>
      </c>
      <c r="F182" s="12">
        <f t="shared" si="103"/>
        <v>0</v>
      </c>
      <c r="G182" s="26">
        <f t="shared" si="103"/>
        <v>1</v>
      </c>
      <c r="H182" s="26">
        <f t="shared" si="116"/>
        <v>1</v>
      </c>
      <c r="I182" s="12">
        <f>(E182*H182)+(F182*(G182^$F$23))*H182</f>
        <v>1</v>
      </c>
      <c r="J182" s="12">
        <f t="shared" ref="J182:N182" si="126">J167</f>
        <v>6.6854386029276888E-2</v>
      </c>
      <c r="K182" s="12">
        <f t="shared" si="126"/>
        <v>0.12612815056682686</v>
      </c>
      <c r="L182" s="12">
        <f t="shared" si="126"/>
        <v>0.20948747110833915</v>
      </c>
      <c r="M182" s="12">
        <f t="shared" si="126"/>
        <v>0.30396778809113256</v>
      </c>
      <c r="N182" s="12">
        <f t="shared" si="126"/>
        <v>0.2935667901823385</v>
      </c>
      <c r="O182" s="9">
        <f t="shared" si="106"/>
        <v>43611.200000000004</v>
      </c>
      <c r="P182" s="9">
        <f t="shared" si="107"/>
        <v>2915.6000000000004</v>
      </c>
      <c r="Q182" s="9">
        <f t="shared" si="108"/>
        <v>5500.6</v>
      </c>
      <c r="R182" s="9">
        <f t="shared" si="109"/>
        <v>9136.0000000000018</v>
      </c>
      <c r="S182" s="9">
        <f t="shared" si="110"/>
        <v>13256.400000000001</v>
      </c>
      <c r="T182" s="9">
        <f t="shared" si="111"/>
        <v>12802.800000000003</v>
      </c>
      <c r="U182" s="9">
        <v>0</v>
      </c>
      <c r="V182" s="10">
        <f t="shared" si="113"/>
        <v>142.60139138569909</v>
      </c>
      <c r="W182" s="10">
        <f t="shared" si="113"/>
        <v>0</v>
      </c>
      <c r="X182" s="11">
        <f t="shared" si="114"/>
        <v>6219.0178000000005</v>
      </c>
      <c r="Y182" s="11">
        <f>O182*W182/1000</f>
        <v>0</v>
      </c>
      <c r="Z182" s="9">
        <f>B182</f>
        <v>43611.200000000004</v>
      </c>
    </row>
    <row r="183" spans="1:26" x14ac:dyDescent="0.3">
      <c r="A183" s="8">
        <f t="shared" si="101"/>
        <v>99</v>
      </c>
      <c r="B183" s="9">
        <f t="shared" si="102"/>
        <v>174444.79999999999</v>
      </c>
      <c r="C183" s="12">
        <f t="shared" si="103"/>
        <v>1</v>
      </c>
      <c r="D183" s="12">
        <f t="shared" si="103"/>
        <v>1</v>
      </c>
      <c r="E183" s="12">
        <f t="shared" si="103"/>
        <v>0</v>
      </c>
      <c r="F183" s="12">
        <f t="shared" si="103"/>
        <v>1</v>
      </c>
      <c r="G183" s="26">
        <f t="shared" si="103"/>
        <v>1</v>
      </c>
      <c r="H183" s="26">
        <f t="shared" si="116"/>
        <v>1</v>
      </c>
      <c r="I183" s="12">
        <f>(E183*H183)+(F183*(G183^$F$23))*H183</f>
        <v>1</v>
      </c>
      <c r="J183" s="12">
        <f t="shared" ref="J183:N183" si="127">J168</f>
        <v>6.6854386029276888E-2</v>
      </c>
      <c r="K183" s="12">
        <f t="shared" si="127"/>
        <v>0.12612815056682686</v>
      </c>
      <c r="L183" s="12">
        <f t="shared" si="127"/>
        <v>0.20948747110833915</v>
      </c>
      <c r="M183" s="12">
        <f t="shared" si="127"/>
        <v>0.30396778809113256</v>
      </c>
      <c r="N183" s="12">
        <f t="shared" si="127"/>
        <v>0.2935667901823385</v>
      </c>
      <c r="O183" s="9">
        <f t="shared" si="106"/>
        <v>174444.79999999999</v>
      </c>
      <c r="P183" s="9">
        <f t="shared" si="107"/>
        <v>11662.4</v>
      </c>
      <c r="Q183" s="9">
        <f t="shared" si="108"/>
        <v>22002.399999999998</v>
      </c>
      <c r="R183" s="9">
        <f t="shared" si="109"/>
        <v>36544</v>
      </c>
      <c r="S183" s="9">
        <f t="shared" si="110"/>
        <v>53025.599999999999</v>
      </c>
      <c r="T183" s="9">
        <f t="shared" si="111"/>
        <v>51211.199999999997</v>
      </c>
      <c r="U183" s="9">
        <v>0</v>
      </c>
      <c r="V183" s="10">
        <f t="shared" si="113"/>
        <v>142.60139138569909</v>
      </c>
      <c r="W183" s="10">
        <f t="shared" si="113"/>
        <v>25</v>
      </c>
      <c r="X183" s="11">
        <f t="shared" si="114"/>
        <v>24876.071199999998</v>
      </c>
      <c r="Y183" s="11">
        <f>O183*W183/1000</f>
        <v>4361.12</v>
      </c>
      <c r="Z183" s="9">
        <f>B183</f>
        <v>174444.79999999999</v>
      </c>
    </row>
    <row r="184" spans="1:26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9">
        <f>SUM(P172:P183)</f>
        <v>95394.787971867205</v>
      </c>
      <c r="Q184" s="9">
        <f>SUM(Q172:Q183)</f>
        <v>94109.763816383347</v>
      </c>
      <c r="R184" s="9">
        <f>SUM(R172:R183)</f>
        <v>89950.052659508947</v>
      </c>
      <c r="S184" s="9">
        <f>SUM(S172:S183)</f>
        <v>88168.283922384435</v>
      </c>
      <c r="T184" s="9">
        <f>SUM(T172:T183)</f>
        <v>75872.174532001343</v>
      </c>
      <c r="U184" s="9"/>
      <c r="V184" s="8"/>
      <c r="W184" s="8"/>
      <c r="X184" s="11">
        <f>SUM(X172:X183)</f>
        <v>98563.716921255662</v>
      </c>
      <c r="Y184" s="11">
        <f>SUM(Y172:Y183)</f>
        <v>23458.864863546987</v>
      </c>
      <c r="Z184" s="8"/>
    </row>
    <row r="185" spans="1:26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11"/>
      <c r="Y185" s="11"/>
      <c r="Z185" s="8"/>
    </row>
    <row r="186" spans="1:26" x14ac:dyDescent="0.3">
      <c r="A186" s="25" t="s">
        <v>40</v>
      </c>
      <c r="B186" s="25" t="s">
        <v>1</v>
      </c>
      <c r="C186" s="25" t="s">
        <v>2</v>
      </c>
      <c r="D186" s="25" t="s">
        <v>57</v>
      </c>
      <c r="E186" s="25" t="s">
        <v>55</v>
      </c>
      <c r="F186" s="25" t="s">
        <v>56</v>
      </c>
      <c r="G186" s="25" t="s">
        <v>58</v>
      </c>
      <c r="H186" s="25" t="s">
        <v>59</v>
      </c>
      <c r="I186" s="25" t="s">
        <v>62</v>
      </c>
      <c r="J186" s="25" t="s">
        <v>10</v>
      </c>
      <c r="K186" s="25" t="s">
        <v>11</v>
      </c>
      <c r="L186" s="25" t="s">
        <v>12</v>
      </c>
      <c r="M186" s="25" t="s">
        <v>13</v>
      </c>
      <c r="N186" s="25" t="s">
        <v>14</v>
      </c>
      <c r="O186" s="25" t="s">
        <v>33</v>
      </c>
      <c r="P186" s="25" t="s">
        <v>63</v>
      </c>
      <c r="Q186" s="25" t="s">
        <v>64</v>
      </c>
      <c r="R186" s="25" t="s">
        <v>65</v>
      </c>
      <c r="S186" s="25" t="s">
        <v>66</v>
      </c>
      <c r="T186" s="25" t="s">
        <v>67</v>
      </c>
      <c r="U186" s="25" t="s">
        <v>68</v>
      </c>
      <c r="V186" s="25" t="s">
        <v>69</v>
      </c>
      <c r="W186" s="25" t="s">
        <v>70</v>
      </c>
      <c r="X186" s="27" t="s">
        <v>71</v>
      </c>
      <c r="Y186" s="27" t="s">
        <v>72</v>
      </c>
      <c r="Z186" s="25" t="s">
        <v>73</v>
      </c>
    </row>
    <row r="187" spans="1:26" x14ac:dyDescent="0.3">
      <c r="A187" s="8">
        <f t="shared" ref="A187:A198" si="128">A172</f>
        <v>12.1</v>
      </c>
      <c r="B187" s="9">
        <f t="shared" ref="B187:B198" si="129">Z172</f>
        <v>95394.787971867205</v>
      </c>
      <c r="C187" s="12">
        <f t="shared" ref="C187:G198" si="130">C172</f>
        <v>0.63681879211474035</v>
      </c>
      <c r="D187" s="12">
        <f t="shared" si="130"/>
        <v>0.75</v>
      </c>
      <c r="E187" s="12">
        <f t="shared" si="130"/>
        <v>0.47761409408605526</v>
      </c>
      <c r="F187" s="12">
        <f t="shared" si="130"/>
        <v>0.15920469802868509</v>
      </c>
      <c r="G187" s="26">
        <f t="shared" si="130"/>
        <v>1</v>
      </c>
      <c r="H187" s="26">
        <f>$J$19</f>
        <v>1</v>
      </c>
      <c r="I187" s="12">
        <f t="shared" ref="I187:I196" si="131">(E187*H187)+(F187*(G187^$F$22))*H187</f>
        <v>0.63681879211474035</v>
      </c>
      <c r="J187" s="12">
        <f>J172</f>
        <v>0.82224630541871924</v>
      </c>
      <c r="K187" s="12">
        <f t="shared" ref="K187:N187" si="132">K172</f>
        <v>0.17477832512315272</v>
      </c>
      <c r="L187" s="12">
        <f t="shared" si="132"/>
        <v>2.9753694581280787E-3</v>
      </c>
      <c r="M187" s="12">
        <f t="shared" si="132"/>
        <v>0</v>
      </c>
      <c r="N187" s="12">
        <f t="shared" si="132"/>
        <v>0</v>
      </c>
      <c r="O187" s="9">
        <f t="shared" ref="O187:O198" si="133">B187*I187</f>
        <v>60749.193650286237</v>
      </c>
      <c r="P187" s="9">
        <f t="shared" ref="P187:P198" si="134">$O187*J187</f>
        <v>49950.800036114175</v>
      </c>
      <c r="Q187" s="9">
        <f t="shared" ref="Q187:Q198" si="135">$O187*K187</f>
        <v>10617.642318779093</v>
      </c>
      <c r="R187" s="9">
        <f t="shared" ref="R187:R198" si="136">$O187*L187</f>
        <v>180.75129539296989</v>
      </c>
      <c r="S187" s="9">
        <f t="shared" ref="S187:S198" si="137">$O187*M187</f>
        <v>0</v>
      </c>
      <c r="T187" s="9">
        <f t="shared" ref="T187:T198" si="138">$O187*N187</f>
        <v>0</v>
      </c>
      <c r="U187" s="9">
        <f t="shared" ref="U187:U196" si="139">B187-O187</f>
        <v>34645.594321580968</v>
      </c>
      <c r="V187" s="10">
        <f t="shared" ref="V187:W198" si="140">V172</f>
        <v>546.30269950738921</v>
      </c>
      <c r="W187" s="10">
        <f t="shared" si="140"/>
        <v>40</v>
      </c>
      <c r="X187" s="11">
        <f t="shared" ref="X187:X198" si="141">O187*V187/1000</f>
        <v>33187.448484048517</v>
      </c>
      <c r="Y187" s="11">
        <f t="shared" ref="Y187:Y196" si="142">B187*W187/1000</f>
        <v>3815.7915188746879</v>
      </c>
      <c r="Z187" s="9">
        <f>P199</f>
        <v>98229.542873038605</v>
      </c>
    </row>
    <row r="188" spans="1:26" x14ac:dyDescent="0.3">
      <c r="A188" s="8">
        <f t="shared" si="128"/>
        <v>12.2</v>
      </c>
      <c r="B188" s="9">
        <f t="shared" si="129"/>
        <v>94109.763816383347</v>
      </c>
      <c r="C188" s="12">
        <f t="shared" si="130"/>
        <v>0.42001737794512095</v>
      </c>
      <c r="D188" s="12">
        <f t="shared" si="130"/>
        <v>0.67</v>
      </c>
      <c r="E188" s="12">
        <f t="shared" si="130"/>
        <v>0.28141164322323103</v>
      </c>
      <c r="F188" s="12">
        <f t="shared" si="130"/>
        <v>0.13860573472188992</v>
      </c>
      <c r="G188" s="26">
        <f t="shared" si="130"/>
        <v>1</v>
      </c>
      <c r="H188" s="26">
        <f t="shared" ref="H188:H198" si="143">H187</f>
        <v>1</v>
      </c>
      <c r="I188" s="12">
        <f t="shared" si="131"/>
        <v>0.42001737794512095</v>
      </c>
      <c r="J188" s="12">
        <f t="shared" ref="J188:N188" si="144">J173</f>
        <v>0.32712718114768841</v>
      </c>
      <c r="K188" s="12">
        <f t="shared" si="144"/>
        <v>0.508244888169335</v>
      </c>
      <c r="L188" s="12">
        <f t="shared" si="144"/>
        <v>0.16043053306949692</v>
      </c>
      <c r="M188" s="12">
        <f t="shared" si="144"/>
        <v>4.1973976134796424E-3</v>
      </c>
      <c r="N188" s="12">
        <f t="shared" si="144"/>
        <v>0</v>
      </c>
      <c r="O188" s="9">
        <f t="shared" si="133"/>
        <v>39527.736237191952</v>
      </c>
      <c r="P188" s="9">
        <f t="shared" si="134"/>
        <v>12930.596932421939</v>
      </c>
      <c r="Q188" s="9">
        <f t="shared" si="135"/>
        <v>20089.769883458594</v>
      </c>
      <c r="R188" s="9">
        <f t="shared" si="136"/>
        <v>6341.4557955631753</v>
      </c>
      <c r="S188" s="9">
        <f t="shared" si="137"/>
        <v>165.91362574824228</v>
      </c>
      <c r="T188" s="9">
        <f t="shared" si="138"/>
        <v>0</v>
      </c>
      <c r="U188" s="9">
        <f t="shared" si="139"/>
        <v>54582.027579191395</v>
      </c>
      <c r="V188" s="10">
        <f t="shared" si="140"/>
        <v>267.27606883732085</v>
      </c>
      <c r="W188" s="10">
        <f t="shared" si="140"/>
        <v>32</v>
      </c>
      <c r="X188" s="11">
        <f t="shared" si="141"/>
        <v>10564.817951515177</v>
      </c>
      <c r="Y188" s="11">
        <f t="shared" si="142"/>
        <v>3011.5124421242672</v>
      </c>
      <c r="Z188" s="9">
        <f>Q199</f>
        <v>96450.112655456396</v>
      </c>
    </row>
    <row r="189" spans="1:26" x14ac:dyDescent="0.3">
      <c r="A189" s="8">
        <f t="shared" si="128"/>
        <v>12.3</v>
      </c>
      <c r="B189" s="9">
        <f t="shared" si="129"/>
        <v>89950.052659508947</v>
      </c>
      <c r="C189" s="12">
        <f t="shared" si="130"/>
        <v>0.26927790828311715</v>
      </c>
      <c r="D189" s="12">
        <f t="shared" si="130"/>
        <v>0.6</v>
      </c>
      <c r="E189" s="12">
        <f t="shared" si="130"/>
        <v>0.16156674496987028</v>
      </c>
      <c r="F189" s="12">
        <f t="shared" si="130"/>
        <v>0.10771116331324687</v>
      </c>
      <c r="G189" s="26">
        <f t="shared" si="130"/>
        <v>1</v>
      </c>
      <c r="H189" s="26">
        <f t="shared" si="143"/>
        <v>1</v>
      </c>
      <c r="I189" s="12">
        <f t="shared" si="131"/>
        <v>0.26927790828311715</v>
      </c>
      <c r="J189" s="12">
        <f t="shared" ref="J189:N189" si="145">J174</f>
        <v>0.16461217523231558</v>
      </c>
      <c r="K189" s="12">
        <f t="shared" si="145"/>
        <v>0.37440735824009103</v>
      </c>
      <c r="L189" s="12">
        <f t="shared" si="145"/>
        <v>0.36245970036032621</v>
      </c>
      <c r="M189" s="12">
        <f t="shared" si="145"/>
        <v>9.3210695998482834E-2</v>
      </c>
      <c r="N189" s="12">
        <f t="shared" si="145"/>
        <v>5.3100701687843728E-3</v>
      </c>
      <c r="O189" s="9">
        <f t="shared" si="133"/>
        <v>24221.562030108809</v>
      </c>
      <c r="P189" s="9">
        <f t="shared" si="134"/>
        <v>3987.1640133006731</v>
      </c>
      <c r="Q189" s="9">
        <f t="shared" si="135"/>
        <v>9068.7310521415347</v>
      </c>
      <c r="R189" s="9">
        <f t="shared" si="136"/>
        <v>8779.3401156922937</v>
      </c>
      <c r="S189" s="9">
        <f t="shared" si="137"/>
        <v>2257.7086549968672</v>
      </c>
      <c r="T189" s="9">
        <f t="shared" si="138"/>
        <v>128.61819397744105</v>
      </c>
      <c r="U189" s="9">
        <f t="shared" si="139"/>
        <v>65728.490629400141</v>
      </c>
      <c r="V189" s="10">
        <f t="shared" si="140"/>
        <v>211.64469941209938</v>
      </c>
      <c r="W189" s="10">
        <f t="shared" si="140"/>
        <v>25</v>
      </c>
      <c r="X189" s="11">
        <f t="shared" si="141"/>
        <v>5126.365215153899</v>
      </c>
      <c r="Y189" s="11">
        <f t="shared" si="142"/>
        <v>2248.7513164877237</v>
      </c>
      <c r="Z189" s="9">
        <f>R199</f>
        <v>91690.795756483261</v>
      </c>
    </row>
    <row r="190" spans="1:26" x14ac:dyDescent="0.3">
      <c r="A190" s="8">
        <f t="shared" si="128"/>
        <v>12.4</v>
      </c>
      <c r="B190" s="9">
        <f t="shared" si="129"/>
        <v>88168.283922384435</v>
      </c>
      <c r="C190" s="12">
        <f t="shared" si="130"/>
        <v>0.16648322725750109</v>
      </c>
      <c r="D190" s="12">
        <f t="shared" si="130"/>
        <v>0.55000000000000004</v>
      </c>
      <c r="E190" s="12">
        <f t="shared" si="130"/>
        <v>9.1565774991625604E-2</v>
      </c>
      <c r="F190" s="12">
        <f t="shared" si="130"/>
        <v>7.4917452265875484E-2</v>
      </c>
      <c r="G190" s="26">
        <f t="shared" si="130"/>
        <v>1</v>
      </c>
      <c r="H190" s="26">
        <f t="shared" si="143"/>
        <v>1</v>
      </c>
      <c r="I190" s="12">
        <f t="shared" si="131"/>
        <v>0.16648322725750109</v>
      </c>
      <c r="J190" s="12">
        <f t="shared" ref="J190:N190" si="146">J175</f>
        <v>0.11023282552457603</v>
      </c>
      <c r="K190" s="12">
        <f t="shared" si="146"/>
        <v>0.25725783271054903</v>
      </c>
      <c r="L190" s="12">
        <f t="shared" si="146"/>
        <v>0.36641276228801378</v>
      </c>
      <c r="M190" s="12">
        <f t="shared" si="146"/>
        <v>0.22219028456453005</v>
      </c>
      <c r="N190" s="12">
        <f t="shared" si="146"/>
        <v>4.3978154642138542E-2</v>
      </c>
      <c r="O190" s="9">
        <f t="shared" si="133"/>
        <v>14678.540449154207</v>
      </c>
      <c r="P190" s="9">
        <f t="shared" si="134"/>
        <v>1618.0569882870475</v>
      </c>
      <c r="Q190" s="9">
        <f t="shared" si="135"/>
        <v>3776.1695033035403</v>
      </c>
      <c r="R190" s="9">
        <f t="shared" si="136"/>
        <v>5378.4045523309351</v>
      </c>
      <c r="S190" s="9">
        <f t="shared" si="137"/>
        <v>3261.4290793895379</v>
      </c>
      <c r="T190" s="9">
        <f t="shared" si="138"/>
        <v>645.53512179378947</v>
      </c>
      <c r="U190" s="9">
        <f t="shared" si="139"/>
        <v>73489.743473230221</v>
      </c>
      <c r="V190" s="10">
        <f t="shared" si="140"/>
        <v>181.69200919804541</v>
      </c>
      <c r="W190" s="10">
        <f t="shared" si="140"/>
        <v>20</v>
      </c>
      <c r="X190" s="11">
        <f t="shared" si="141"/>
        <v>2666.9735063016078</v>
      </c>
      <c r="Y190" s="11">
        <f t="shared" si="142"/>
        <v>1763.3656784476887</v>
      </c>
      <c r="Z190" s="9">
        <f>S199</f>
        <v>89342.345046570787</v>
      </c>
    </row>
    <row r="191" spans="1:26" x14ac:dyDescent="0.3">
      <c r="A191" s="8">
        <f t="shared" si="128"/>
        <v>12.5</v>
      </c>
      <c r="B191" s="9">
        <f t="shared" si="129"/>
        <v>75872.174532001343</v>
      </c>
      <c r="C191" s="12">
        <f t="shared" si="130"/>
        <v>0.11621438086034425</v>
      </c>
      <c r="D191" s="12">
        <f t="shared" si="130"/>
        <v>0.5</v>
      </c>
      <c r="E191" s="12">
        <f t="shared" si="130"/>
        <v>5.8107190430172123E-2</v>
      </c>
      <c r="F191" s="12">
        <f t="shared" si="130"/>
        <v>5.8107190430172123E-2</v>
      </c>
      <c r="G191" s="26">
        <f t="shared" si="130"/>
        <v>1</v>
      </c>
      <c r="H191" s="26">
        <f t="shared" si="143"/>
        <v>1</v>
      </c>
      <c r="I191" s="12">
        <f t="shared" si="131"/>
        <v>0.11621438086034425</v>
      </c>
      <c r="J191" s="12">
        <f t="shared" ref="J191:N191" si="147">J176</f>
        <v>6.6299584222946392E-2</v>
      </c>
      <c r="K191" s="12">
        <f t="shared" si="147"/>
        <v>0.15934374648836949</v>
      </c>
      <c r="L191" s="12">
        <f t="shared" si="147"/>
        <v>0.25002809304416229</v>
      </c>
      <c r="M191" s="12">
        <f t="shared" si="147"/>
        <v>0.24744353298123384</v>
      </c>
      <c r="N191" s="12">
        <f t="shared" si="147"/>
        <v>0.27677267108663894</v>
      </c>
      <c r="O191" s="9">
        <f t="shared" si="133"/>
        <v>8817.4377877645147</v>
      </c>
      <c r="P191" s="9">
        <f t="shared" si="134"/>
        <v>584.59245924048355</v>
      </c>
      <c r="Q191" s="9">
        <f t="shared" si="135"/>
        <v>1405.0035715305185</v>
      </c>
      <c r="R191" s="9">
        <f t="shared" si="136"/>
        <v>2204.6071556102988</v>
      </c>
      <c r="S191" s="9">
        <f t="shared" si="137"/>
        <v>2181.8179580466863</v>
      </c>
      <c r="T191" s="9">
        <f t="shared" si="138"/>
        <v>2440.4258086598493</v>
      </c>
      <c r="U191" s="9">
        <f t="shared" si="139"/>
        <v>67054.736744236827</v>
      </c>
      <c r="V191" s="10">
        <f t="shared" si="140"/>
        <v>138.56972693561073</v>
      </c>
      <c r="W191" s="10">
        <f t="shared" si="140"/>
        <v>15</v>
      </c>
      <c r="X191" s="11">
        <f t="shared" si="141"/>
        <v>1221.8299465222642</v>
      </c>
      <c r="Y191" s="11">
        <f t="shared" si="142"/>
        <v>1138.0826179800201</v>
      </c>
      <c r="Z191" s="9">
        <f>T199</f>
        <v>76665.948322399941</v>
      </c>
    </row>
    <row r="192" spans="1:26" x14ac:dyDescent="0.3">
      <c r="A192" s="8">
        <f t="shared" si="128"/>
        <v>24</v>
      </c>
      <c r="B192" s="9">
        <f t="shared" si="129"/>
        <v>289429.04419189424</v>
      </c>
      <c r="C192" s="12">
        <f t="shared" si="130"/>
        <v>0.13154892939973145</v>
      </c>
      <c r="D192" s="12">
        <f t="shared" si="130"/>
        <v>0.46</v>
      </c>
      <c r="E192" s="12">
        <f t="shared" si="130"/>
        <v>6.051250752387647E-2</v>
      </c>
      <c r="F192" s="12">
        <f t="shared" si="130"/>
        <v>7.1036421875854988E-2</v>
      </c>
      <c r="G192" s="26">
        <f t="shared" si="130"/>
        <v>1</v>
      </c>
      <c r="H192" s="26">
        <f t="shared" si="143"/>
        <v>1</v>
      </c>
      <c r="I192" s="12">
        <f t="shared" si="131"/>
        <v>0.13154892939973145</v>
      </c>
      <c r="J192" s="12">
        <f t="shared" ref="J192:N192" si="148">J177</f>
        <v>0.22999392058362397</v>
      </c>
      <c r="K192" s="12">
        <f t="shared" si="148"/>
        <v>0.32812849966403224</v>
      </c>
      <c r="L192" s="12">
        <f t="shared" si="148"/>
        <v>0.25575144786100534</v>
      </c>
      <c r="M192" s="12">
        <f t="shared" si="148"/>
        <v>0.12373212171631523</v>
      </c>
      <c r="N192" s="12">
        <f t="shared" si="148"/>
        <v>6.2394010175023197E-2</v>
      </c>
      <c r="O192" s="9">
        <f t="shared" si="133"/>
        <v>38074.080900631248</v>
      </c>
      <c r="P192" s="9">
        <f t="shared" si="134"/>
        <v>8756.8071389542583</v>
      </c>
      <c r="Q192" s="9">
        <f t="shared" si="135"/>
        <v>12493.191042011116</v>
      </c>
      <c r="R192" s="9">
        <f t="shared" si="136"/>
        <v>9737.5013163134918</v>
      </c>
      <c r="S192" s="9">
        <f t="shared" si="137"/>
        <v>4710.9868122337384</v>
      </c>
      <c r="T192" s="9">
        <f t="shared" si="138"/>
        <v>2375.5945911186423</v>
      </c>
      <c r="U192" s="9">
        <f t="shared" si="139"/>
        <v>251354.96329126297</v>
      </c>
      <c r="V192" s="10">
        <f t="shared" si="140"/>
        <v>222.65257735257416</v>
      </c>
      <c r="W192" s="10">
        <f t="shared" si="140"/>
        <v>10</v>
      </c>
      <c r="X192" s="11">
        <f t="shared" si="141"/>
        <v>8477.2922428559668</v>
      </c>
      <c r="Y192" s="11">
        <f t="shared" si="142"/>
        <v>2894.2904419189422</v>
      </c>
      <c r="Z192" s="9">
        <f>SUM(U187:U191)</f>
        <v>295500.59274763957</v>
      </c>
    </row>
    <row r="193" spans="1:26" x14ac:dyDescent="0.3">
      <c r="A193" s="8">
        <f t="shared" si="128"/>
        <v>36</v>
      </c>
      <c r="B193" s="9">
        <f t="shared" si="129"/>
        <v>245273.37632973611</v>
      </c>
      <c r="C193" s="12">
        <f t="shared" si="130"/>
        <v>6.9972761225464045E-2</v>
      </c>
      <c r="D193" s="12">
        <f t="shared" si="130"/>
        <v>0.42</v>
      </c>
      <c r="E193" s="12">
        <f t="shared" si="130"/>
        <v>2.9388559714694899E-2</v>
      </c>
      <c r="F193" s="12">
        <f t="shared" si="130"/>
        <v>4.058420151076915E-2</v>
      </c>
      <c r="G193" s="26">
        <f t="shared" si="130"/>
        <v>1</v>
      </c>
      <c r="H193" s="26">
        <f t="shared" si="143"/>
        <v>1</v>
      </c>
      <c r="I193" s="12">
        <f t="shared" si="131"/>
        <v>6.9972761225464045E-2</v>
      </c>
      <c r="J193" s="12">
        <f t="shared" ref="J193:N193" si="149">J178</f>
        <v>0.15683441688739064</v>
      </c>
      <c r="K193" s="12">
        <f t="shared" si="149"/>
        <v>0.28645958744682559</v>
      </c>
      <c r="L193" s="12">
        <f t="shared" si="149"/>
        <v>0.28758327313588572</v>
      </c>
      <c r="M193" s="12">
        <f t="shared" si="149"/>
        <v>0.17505417770286541</v>
      </c>
      <c r="N193" s="12">
        <f t="shared" si="149"/>
        <v>9.4068544827032669E-2</v>
      </c>
      <c r="O193" s="9">
        <f t="shared" si="133"/>
        <v>17162.455396884008</v>
      </c>
      <c r="P193" s="9">
        <f t="shared" si="134"/>
        <v>2691.6636845261537</v>
      </c>
      <c r="Q193" s="9">
        <f t="shared" si="135"/>
        <v>4916.3498925659387</v>
      </c>
      <c r="R193" s="9">
        <f t="shared" si="136"/>
        <v>4935.63509808455</v>
      </c>
      <c r="S193" s="9">
        <f t="shared" si="137"/>
        <v>3004.3595168636348</v>
      </c>
      <c r="T193" s="9">
        <f t="shared" si="138"/>
        <v>1614.4472048437322</v>
      </c>
      <c r="U193" s="9">
        <f t="shared" si="139"/>
        <v>228110.92093285211</v>
      </c>
      <c r="V193" s="10">
        <f t="shared" si="140"/>
        <v>196.06886588008669</v>
      </c>
      <c r="W193" s="10">
        <f t="shared" si="140"/>
        <v>6</v>
      </c>
      <c r="X193" s="11">
        <f t="shared" si="141"/>
        <v>3365.0231653846204</v>
      </c>
      <c r="Y193" s="11">
        <f t="shared" si="142"/>
        <v>1471.6402579784167</v>
      </c>
      <c r="Z193" s="9">
        <f>U192</f>
        <v>251354.96329126297</v>
      </c>
    </row>
    <row r="194" spans="1:26" x14ac:dyDescent="0.3">
      <c r="A194" s="8">
        <f t="shared" si="128"/>
        <v>48</v>
      </c>
      <c r="B194" s="9">
        <f t="shared" si="129"/>
        <v>221272.15219437587</v>
      </c>
      <c r="C194" s="12">
        <f t="shared" si="130"/>
        <v>4.3094584217308121E-2</v>
      </c>
      <c r="D194" s="12">
        <f t="shared" si="130"/>
        <v>0.38</v>
      </c>
      <c r="E194" s="12">
        <f t="shared" si="130"/>
        <v>1.6375942002577085E-2</v>
      </c>
      <c r="F194" s="12">
        <f t="shared" si="130"/>
        <v>2.6718642214731036E-2</v>
      </c>
      <c r="G194" s="26">
        <f t="shared" si="130"/>
        <v>1</v>
      </c>
      <c r="H194" s="26">
        <f t="shared" si="143"/>
        <v>1</v>
      </c>
      <c r="I194" s="12">
        <f t="shared" si="131"/>
        <v>4.3094584217308121E-2</v>
      </c>
      <c r="J194" s="12">
        <f t="shared" ref="J194:N194" si="150">J179</f>
        <v>0.11839323467230443</v>
      </c>
      <c r="K194" s="12">
        <f t="shared" si="150"/>
        <v>0.24237390516460283</v>
      </c>
      <c r="L194" s="12">
        <f t="shared" si="150"/>
        <v>0.30247659317426762</v>
      </c>
      <c r="M194" s="12">
        <f t="shared" si="150"/>
        <v>0.20779220779220781</v>
      </c>
      <c r="N194" s="12">
        <f t="shared" si="150"/>
        <v>0.12911507097553609</v>
      </c>
      <c r="O194" s="9">
        <f t="shared" si="133"/>
        <v>9535.6313976855508</v>
      </c>
      <c r="P194" s="9">
        <f t="shared" si="134"/>
        <v>1128.9542458147798</v>
      </c>
      <c r="Q194" s="9">
        <f t="shared" si="135"/>
        <v>2311.1882200672467</v>
      </c>
      <c r="R194" s="9">
        <f t="shared" si="136"/>
        <v>2884.3052989375051</v>
      </c>
      <c r="S194" s="9">
        <f t="shared" si="137"/>
        <v>1981.429900817777</v>
      </c>
      <c r="T194" s="9">
        <f t="shared" si="138"/>
        <v>1231.1937247087203</v>
      </c>
      <c r="U194" s="9">
        <f t="shared" si="139"/>
        <v>211736.52079669031</v>
      </c>
      <c r="V194" s="10">
        <f t="shared" si="140"/>
        <v>180.52733313198431</v>
      </c>
      <c r="W194" s="10">
        <f t="shared" si="140"/>
        <v>4</v>
      </c>
      <c r="X194" s="11">
        <f t="shared" si="141"/>
        <v>1721.4421059537885</v>
      </c>
      <c r="Y194" s="11">
        <f t="shared" si="142"/>
        <v>885.08860877750351</v>
      </c>
      <c r="Z194" s="9">
        <f>U193</f>
        <v>228110.92093285211</v>
      </c>
    </row>
    <row r="195" spans="1:26" x14ac:dyDescent="0.3">
      <c r="A195" s="8">
        <f t="shared" si="128"/>
        <v>60</v>
      </c>
      <c r="B195" s="9">
        <f t="shared" si="129"/>
        <v>208354.33358648504</v>
      </c>
      <c r="C195" s="12">
        <f t="shared" si="130"/>
        <v>2.7801221267934269E-2</v>
      </c>
      <c r="D195" s="12">
        <f t="shared" si="130"/>
        <v>0.34</v>
      </c>
      <c r="E195" s="12">
        <f t="shared" si="130"/>
        <v>9.4524152310976519E-3</v>
      </c>
      <c r="F195" s="12">
        <f t="shared" si="130"/>
        <v>1.8348806036836619E-2</v>
      </c>
      <c r="G195" s="26">
        <f t="shared" si="130"/>
        <v>1</v>
      </c>
      <c r="H195" s="26">
        <f t="shared" si="143"/>
        <v>1</v>
      </c>
      <c r="I195" s="12">
        <f t="shared" si="131"/>
        <v>2.7801221267934273E-2</v>
      </c>
      <c r="J195" s="12">
        <f t="shared" ref="J195:N195" si="151">J180</f>
        <v>0.10178571428571428</v>
      </c>
      <c r="K195" s="12">
        <f t="shared" si="151"/>
        <v>0.20535714285714285</v>
      </c>
      <c r="L195" s="12">
        <f t="shared" si="151"/>
        <v>0.26279761904761906</v>
      </c>
      <c r="M195" s="12">
        <f t="shared" si="151"/>
        <v>0.25952380952380955</v>
      </c>
      <c r="N195" s="12">
        <f t="shared" si="151"/>
        <v>0.17053571428571429</v>
      </c>
      <c r="O195" s="9">
        <f t="shared" si="133"/>
        <v>5792.5049301708605</v>
      </c>
      <c r="P195" s="9">
        <f t="shared" si="134"/>
        <v>589.59425182096254</v>
      </c>
      <c r="Q195" s="9">
        <f t="shared" si="135"/>
        <v>1189.5322624458017</v>
      </c>
      <c r="R195" s="9">
        <f t="shared" si="136"/>
        <v>1522.2565039704971</v>
      </c>
      <c r="S195" s="9">
        <f t="shared" si="137"/>
        <v>1503.2929461633901</v>
      </c>
      <c r="T195" s="9">
        <f t="shared" si="138"/>
        <v>987.82896577020927</v>
      </c>
      <c r="U195" s="9">
        <f t="shared" si="139"/>
        <v>202561.82865631417</v>
      </c>
      <c r="V195" s="10">
        <f t="shared" si="140"/>
        <v>172.09375</v>
      </c>
      <c r="W195" s="10">
        <f t="shared" si="140"/>
        <v>3</v>
      </c>
      <c r="X195" s="11">
        <f t="shared" si="141"/>
        <v>996.85389532659156</v>
      </c>
      <c r="Y195" s="11">
        <f t="shared" si="142"/>
        <v>625.06300075945512</v>
      </c>
      <c r="Z195" s="9">
        <f>U194</f>
        <v>211736.52079669031</v>
      </c>
    </row>
    <row r="196" spans="1:26" x14ac:dyDescent="0.3">
      <c r="A196" s="8">
        <f t="shared" si="128"/>
        <v>72</v>
      </c>
      <c r="B196" s="9">
        <f t="shared" si="129"/>
        <v>1042835.9342706073</v>
      </c>
      <c r="C196" s="12">
        <f t="shared" si="130"/>
        <v>1.5113688934358575E-2</v>
      </c>
      <c r="D196" s="12">
        <f t="shared" si="130"/>
        <v>0.3</v>
      </c>
      <c r="E196" s="12">
        <f t="shared" si="130"/>
        <v>4.534106680307572E-3</v>
      </c>
      <c r="F196" s="12">
        <f t="shared" si="130"/>
        <v>1.0579582254051003E-2</v>
      </c>
      <c r="G196" s="26">
        <f t="shared" si="130"/>
        <v>1</v>
      </c>
      <c r="H196" s="26">
        <f t="shared" si="143"/>
        <v>1</v>
      </c>
      <c r="I196" s="12">
        <f t="shared" si="131"/>
        <v>1.5113688934358575E-2</v>
      </c>
      <c r="J196" s="12">
        <f t="shared" ref="J196:N196" si="152">J181</f>
        <v>8.9670981661272922E-2</v>
      </c>
      <c r="K196" s="12">
        <f t="shared" si="152"/>
        <v>0.1953883495145631</v>
      </c>
      <c r="L196" s="12">
        <f t="shared" si="152"/>
        <v>0.25674217907227614</v>
      </c>
      <c r="M196" s="12">
        <f t="shared" si="152"/>
        <v>0.25337108953613807</v>
      </c>
      <c r="N196" s="12">
        <f t="shared" si="152"/>
        <v>0.20482740021574972</v>
      </c>
      <c r="O196" s="9">
        <f t="shared" si="133"/>
        <v>15761.097920137165</v>
      </c>
      <c r="P196" s="9">
        <f t="shared" si="134"/>
        <v>1413.3131225581465</v>
      </c>
      <c r="Q196" s="9">
        <f t="shared" si="135"/>
        <v>3079.5349091530138</v>
      </c>
      <c r="R196" s="9">
        <f t="shared" si="136"/>
        <v>4046.5386245875352</v>
      </c>
      <c r="S196" s="9">
        <f t="shared" si="137"/>
        <v>3993.406552310913</v>
      </c>
      <c r="T196" s="9">
        <f t="shared" si="138"/>
        <v>3228.3047115275554</v>
      </c>
      <c r="U196" s="9">
        <f t="shared" si="139"/>
        <v>1027074.8363504702</v>
      </c>
      <c r="V196" s="10">
        <f t="shared" si="140"/>
        <v>167.3151294498382</v>
      </c>
      <c r="W196" s="10">
        <f t="shared" si="140"/>
        <v>2</v>
      </c>
      <c r="X196" s="11">
        <f t="shared" si="141"/>
        <v>2637.0701387793256</v>
      </c>
      <c r="Y196" s="11">
        <f t="shared" si="142"/>
        <v>2085.6718685412147</v>
      </c>
      <c r="Z196" s="9">
        <f>U195+U196</f>
        <v>1229636.6650067843</v>
      </c>
    </row>
    <row r="197" spans="1:26" x14ac:dyDescent="0.3">
      <c r="A197" s="8">
        <f t="shared" si="128"/>
        <v>99</v>
      </c>
      <c r="B197" s="9">
        <f t="shared" si="129"/>
        <v>43611.200000000004</v>
      </c>
      <c r="C197" s="12">
        <f t="shared" si="130"/>
        <v>1</v>
      </c>
      <c r="D197" s="12">
        <f t="shared" si="130"/>
        <v>1</v>
      </c>
      <c r="E197" s="12">
        <f t="shared" si="130"/>
        <v>1</v>
      </c>
      <c r="F197" s="12">
        <f t="shared" si="130"/>
        <v>0</v>
      </c>
      <c r="G197" s="26">
        <f t="shared" si="130"/>
        <v>1</v>
      </c>
      <c r="H197" s="26">
        <f t="shared" si="143"/>
        <v>1</v>
      </c>
      <c r="I197" s="12">
        <f>(E197*H197)+(F197*(G197^$F$23))*H197</f>
        <v>1</v>
      </c>
      <c r="J197" s="12">
        <f t="shared" ref="J197:N197" si="153">J182</f>
        <v>6.6854386029276888E-2</v>
      </c>
      <c r="K197" s="12">
        <f t="shared" si="153"/>
        <v>0.12612815056682686</v>
      </c>
      <c r="L197" s="12">
        <f t="shared" si="153"/>
        <v>0.20948747110833915</v>
      </c>
      <c r="M197" s="12">
        <f t="shared" si="153"/>
        <v>0.30396778809113256</v>
      </c>
      <c r="N197" s="12">
        <f t="shared" si="153"/>
        <v>0.2935667901823385</v>
      </c>
      <c r="O197" s="9">
        <f t="shared" si="133"/>
        <v>43611.200000000004</v>
      </c>
      <c r="P197" s="9">
        <f t="shared" si="134"/>
        <v>2915.6000000000004</v>
      </c>
      <c r="Q197" s="9">
        <f t="shared" si="135"/>
        <v>5500.6</v>
      </c>
      <c r="R197" s="9">
        <f t="shared" si="136"/>
        <v>9136.0000000000018</v>
      </c>
      <c r="S197" s="9">
        <f t="shared" si="137"/>
        <v>13256.400000000001</v>
      </c>
      <c r="T197" s="9">
        <f t="shared" si="138"/>
        <v>12802.800000000003</v>
      </c>
      <c r="U197" s="9">
        <v>0</v>
      </c>
      <c r="V197" s="10">
        <f t="shared" si="140"/>
        <v>142.60139138569909</v>
      </c>
      <c r="W197" s="10">
        <f t="shared" si="140"/>
        <v>0</v>
      </c>
      <c r="X197" s="11">
        <f t="shared" si="141"/>
        <v>6219.0178000000005</v>
      </c>
      <c r="Y197" s="11">
        <f>O197*W197/1000</f>
        <v>0</v>
      </c>
      <c r="Z197" s="9">
        <f>B197</f>
        <v>43611.200000000004</v>
      </c>
    </row>
    <row r="198" spans="1:26" x14ac:dyDescent="0.3">
      <c r="A198" s="8">
        <f t="shared" si="128"/>
        <v>99</v>
      </c>
      <c r="B198" s="9">
        <f t="shared" si="129"/>
        <v>174444.79999999999</v>
      </c>
      <c r="C198" s="12">
        <f t="shared" si="130"/>
        <v>1</v>
      </c>
      <c r="D198" s="12">
        <f t="shared" si="130"/>
        <v>1</v>
      </c>
      <c r="E198" s="12">
        <f t="shared" si="130"/>
        <v>0</v>
      </c>
      <c r="F198" s="12">
        <f t="shared" si="130"/>
        <v>1</v>
      </c>
      <c r="G198" s="26">
        <f t="shared" si="130"/>
        <v>1</v>
      </c>
      <c r="H198" s="26">
        <f t="shared" si="143"/>
        <v>1</v>
      </c>
      <c r="I198" s="12">
        <f>(E198*H198)+(F198*(G198^$F$23))*H198</f>
        <v>1</v>
      </c>
      <c r="J198" s="12">
        <f t="shared" ref="J198:N198" si="154">J183</f>
        <v>6.6854386029276888E-2</v>
      </c>
      <c r="K198" s="12">
        <f t="shared" si="154"/>
        <v>0.12612815056682686</v>
      </c>
      <c r="L198" s="12">
        <f t="shared" si="154"/>
        <v>0.20948747110833915</v>
      </c>
      <c r="M198" s="12">
        <f t="shared" si="154"/>
        <v>0.30396778809113256</v>
      </c>
      <c r="N198" s="12">
        <f t="shared" si="154"/>
        <v>0.2935667901823385</v>
      </c>
      <c r="O198" s="9">
        <f t="shared" si="133"/>
        <v>174444.79999999999</v>
      </c>
      <c r="P198" s="9">
        <f t="shared" si="134"/>
        <v>11662.4</v>
      </c>
      <c r="Q198" s="9">
        <f t="shared" si="135"/>
        <v>22002.399999999998</v>
      </c>
      <c r="R198" s="9">
        <f t="shared" si="136"/>
        <v>36544</v>
      </c>
      <c r="S198" s="9">
        <f t="shared" si="137"/>
        <v>53025.599999999999</v>
      </c>
      <c r="T198" s="9">
        <f t="shared" si="138"/>
        <v>51211.199999999997</v>
      </c>
      <c r="U198" s="9">
        <v>0</v>
      </c>
      <c r="V198" s="10">
        <f t="shared" si="140"/>
        <v>142.60139138569909</v>
      </c>
      <c r="W198" s="10">
        <f t="shared" si="140"/>
        <v>25</v>
      </c>
      <c r="X198" s="11">
        <f t="shared" si="141"/>
        <v>24876.071199999998</v>
      </c>
      <c r="Y198" s="11">
        <f>O198*W198/1000</f>
        <v>4361.12</v>
      </c>
      <c r="Z198" s="9">
        <f>B198</f>
        <v>174444.79999999999</v>
      </c>
    </row>
    <row r="199" spans="1:26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9">
        <f>SUM(P187:P198)</f>
        <v>98229.542873038605</v>
      </c>
      <c r="Q199" s="9">
        <f>SUM(Q187:Q198)</f>
        <v>96450.112655456396</v>
      </c>
      <c r="R199" s="9">
        <f>SUM(R187:R198)</f>
        <v>91690.795756483261</v>
      </c>
      <c r="S199" s="9">
        <f>SUM(S187:S198)</f>
        <v>89342.345046570787</v>
      </c>
      <c r="T199" s="9">
        <f>SUM(T187:T198)</f>
        <v>76665.948322399941</v>
      </c>
      <c r="U199" s="9"/>
      <c r="V199" s="8"/>
      <c r="W199" s="8"/>
      <c r="X199" s="11">
        <f>SUM(X187:X198)</f>
        <v>101060.20565184177</v>
      </c>
      <c r="Y199" s="11">
        <f>SUM(Y187:Y198)</f>
        <v>24300.377751889922</v>
      </c>
      <c r="Z199" s="8"/>
    </row>
    <row r="200" spans="1:26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11"/>
      <c r="Y200" s="11"/>
      <c r="Z200" s="8"/>
    </row>
    <row r="201" spans="1:26" x14ac:dyDescent="0.3">
      <c r="A201" s="25" t="s">
        <v>41</v>
      </c>
      <c r="B201" s="25" t="s">
        <v>1</v>
      </c>
      <c r="C201" s="25" t="s">
        <v>2</v>
      </c>
      <c r="D201" s="25" t="s">
        <v>57</v>
      </c>
      <c r="E201" s="25" t="s">
        <v>55</v>
      </c>
      <c r="F201" s="25" t="s">
        <v>56</v>
      </c>
      <c r="G201" s="25" t="s">
        <v>58</v>
      </c>
      <c r="H201" s="25" t="s">
        <v>59</v>
      </c>
      <c r="I201" s="25" t="s">
        <v>62</v>
      </c>
      <c r="J201" s="25" t="s">
        <v>10</v>
      </c>
      <c r="K201" s="25" t="s">
        <v>11</v>
      </c>
      <c r="L201" s="25" t="s">
        <v>12</v>
      </c>
      <c r="M201" s="25" t="s">
        <v>13</v>
      </c>
      <c r="N201" s="25" t="s">
        <v>14</v>
      </c>
      <c r="O201" s="25" t="s">
        <v>33</v>
      </c>
      <c r="P201" s="25" t="s">
        <v>63</v>
      </c>
      <c r="Q201" s="25" t="s">
        <v>64</v>
      </c>
      <c r="R201" s="25" t="s">
        <v>65</v>
      </c>
      <c r="S201" s="25" t="s">
        <v>66</v>
      </c>
      <c r="T201" s="25" t="s">
        <v>67</v>
      </c>
      <c r="U201" s="25" t="s">
        <v>68</v>
      </c>
      <c r="V201" s="25" t="s">
        <v>69</v>
      </c>
      <c r="W201" s="25" t="s">
        <v>70</v>
      </c>
      <c r="X201" s="27" t="s">
        <v>71</v>
      </c>
      <c r="Y201" s="27" t="s">
        <v>72</v>
      </c>
      <c r="Z201" s="25" t="s">
        <v>73</v>
      </c>
    </row>
    <row r="202" spans="1:26" x14ac:dyDescent="0.3">
      <c r="A202" s="8">
        <f t="shared" ref="A202:A213" si="155">A187</f>
        <v>12.1</v>
      </c>
      <c r="B202" s="9">
        <f t="shared" ref="B202:B213" si="156">Z187</f>
        <v>98229.542873038605</v>
      </c>
      <c r="C202" s="12">
        <f t="shared" ref="C202:G213" si="157">C187</f>
        <v>0.63681879211474035</v>
      </c>
      <c r="D202" s="12">
        <f t="shared" si="157"/>
        <v>0.75</v>
      </c>
      <c r="E202" s="12">
        <f t="shared" si="157"/>
        <v>0.47761409408605526</v>
      </c>
      <c r="F202" s="12">
        <f t="shared" si="157"/>
        <v>0.15920469802868509</v>
      </c>
      <c r="G202" s="26">
        <f t="shared" si="157"/>
        <v>1</v>
      </c>
      <c r="H202" s="26">
        <f>$K$19</f>
        <v>1</v>
      </c>
      <c r="I202" s="12">
        <f t="shared" ref="I202:I211" si="158">(E202*H202)+(F202*(G202^$F$22))*H202</f>
        <v>0.63681879211474035</v>
      </c>
      <c r="J202" s="12">
        <f>J187</f>
        <v>0.82224630541871924</v>
      </c>
      <c r="K202" s="12">
        <f t="shared" ref="K202:N202" si="159">K187</f>
        <v>0.17477832512315272</v>
      </c>
      <c r="L202" s="12">
        <f t="shared" si="159"/>
        <v>2.9753694581280787E-3</v>
      </c>
      <c r="M202" s="12">
        <f t="shared" si="159"/>
        <v>0</v>
      </c>
      <c r="N202" s="12">
        <f t="shared" si="159"/>
        <v>0</v>
      </c>
      <c r="O202" s="9">
        <f t="shared" ref="O202:O213" si="160">B202*I202</f>
        <v>62554.418842391548</v>
      </c>
      <c r="P202" s="9">
        <f t="shared" ref="P202:P213" si="161">$O202*J202</f>
        <v>51435.139780771569</v>
      </c>
      <c r="Q202" s="9">
        <f t="shared" ref="Q202:Q213" si="162">$O202*K202</f>
        <v>10933.15655432538</v>
      </c>
      <c r="R202" s="9">
        <f t="shared" ref="R202:R213" si="163">$O202*L202</f>
        <v>186.12250729460342</v>
      </c>
      <c r="S202" s="9">
        <f t="shared" ref="S202:S213" si="164">$O202*M202</f>
        <v>0</v>
      </c>
      <c r="T202" s="9">
        <f t="shared" ref="T202:T213" si="165">$O202*N202</f>
        <v>0</v>
      </c>
      <c r="U202" s="9">
        <f t="shared" ref="U202:U211" si="166">B202-O202</f>
        <v>35675.124030647057</v>
      </c>
      <c r="V202" s="10">
        <f t="shared" ref="V202:W213" si="167">V187</f>
        <v>546.30269950738921</v>
      </c>
      <c r="W202" s="10">
        <f t="shared" si="167"/>
        <v>40</v>
      </c>
      <c r="X202" s="11">
        <f t="shared" ref="X202:X213" si="168">O202*V202/1000</f>
        <v>34173.647879714394</v>
      </c>
      <c r="Y202" s="11">
        <f t="shared" ref="Y202:Y211" si="169">B202*W202/1000</f>
        <v>3929.1817149215444</v>
      </c>
      <c r="Z202" s="9">
        <f>P214</f>
        <v>100688.33162208967</v>
      </c>
    </row>
    <row r="203" spans="1:26" x14ac:dyDescent="0.3">
      <c r="A203" s="8">
        <f t="shared" si="155"/>
        <v>12.2</v>
      </c>
      <c r="B203" s="9">
        <f t="shared" si="156"/>
        <v>96450.112655456396</v>
      </c>
      <c r="C203" s="12">
        <f t="shared" si="157"/>
        <v>0.42001737794512095</v>
      </c>
      <c r="D203" s="12">
        <f t="shared" si="157"/>
        <v>0.67</v>
      </c>
      <c r="E203" s="12">
        <f t="shared" si="157"/>
        <v>0.28141164322323103</v>
      </c>
      <c r="F203" s="12">
        <f t="shared" si="157"/>
        <v>0.13860573472188992</v>
      </c>
      <c r="G203" s="26">
        <f t="shared" si="157"/>
        <v>1</v>
      </c>
      <c r="H203" s="26">
        <f t="shared" ref="H203:H213" si="170">H202</f>
        <v>1</v>
      </c>
      <c r="I203" s="12">
        <f t="shared" si="158"/>
        <v>0.42001737794512095</v>
      </c>
      <c r="J203" s="12">
        <f t="shared" ref="J203:N203" si="171">J188</f>
        <v>0.32712718114768841</v>
      </c>
      <c r="K203" s="12">
        <f t="shared" si="171"/>
        <v>0.508244888169335</v>
      </c>
      <c r="L203" s="12">
        <f t="shared" si="171"/>
        <v>0.16043053306949692</v>
      </c>
      <c r="M203" s="12">
        <f t="shared" si="171"/>
        <v>4.1973976134796424E-3</v>
      </c>
      <c r="N203" s="12">
        <f t="shared" si="171"/>
        <v>0</v>
      </c>
      <c r="O203" s="9">
        <f t="shared" si="160"/>
        <v>40510.723420056325</v>
      </c>
      <c r="P203" s="9">
        <f t="shared" si="161"/>
        <v>13252.158758656669</v>
      </c>
      <c r="Q203" s="9">
        <f t="shared" si="162"/>
        <v>20589.368094285386</v>
      </c>
      <c r="R203" s="9">
        <f t="shared" si="163"/>
        <v>6499.1569533105894</v>
      </c>
      <c r="S203" s="9">
        <f t="shared" si="164"/>
        <v>170.03961380367826</v>
      </c>
      <c r="T203" s="9">
        <f t="shared" si="165"/>
        <v>0</v>
      </c>
      <c r="U203" s="9">
        <f t="shared" si="166"/>
        <v>55939.389235400071</v>
      </c>
      <c r="V203" s="10">
        <f t="shared" si="167"/>
        <v>267.27606883732085</v>
      </c>
      <c r="W203" s="10">
        <f t="shared" si="167"/>
        <v>32</v>
      </c>
      <c r="X203" s="11">
        <f t="shared" si="168"/>
        <v>10827.54690146864</v>
      </c>
      <c r="Y203" s="11">
        <f t="shared" si="169"/>
        <v>3086.4036049746046</v>
      </c>
      <c r="Z203" s="9">
        <f>Q214</f>
        <v>98532.059246936245</v>
      </c>
    </row>
    <row r="204" spans="1:26" x14ac:dyDescent="0.3">
      <c r="A204" s="8">
        <f t="shared" si="155"/>
        <v>12.3</v>
      </c>
      <c r="B204" s="9">
        <f t="shared" si="156"/>
        <v>91690.795756483261</v>
      </c>
      <c r="C204" s="12">
        <f t="shared" si="157"/>
        <v>0.26927790828311715</v>
      </c>
      <c r="D204" s="12">
        <f t="shared" si="157"/>
        <v>0.6</v>
      </c>
      <c r="E204" s="12">
        <f t="shared" si="157"/>
        <v>0.16156674496987028</v>
      </c>
      <c r="F204" s="12">
        <f t="shared" si="157"/>
        <v>0.10771116331324687</v>
      </c>
      <c r="G204" s="26">
        <f t="shared" si="157"/>
        <v>1</v>
      </c>
      <c r="H204" s="26">
        <f t="shared" si="170"/>
        <v>1</v>
      </c>
      <c r="I204" s="12">
        <f t="shared" si="158"/>
        <v>0.26927790828311715</v>
      </c>
      <c r="J204" s="12">
        <f t="shared" ref="J204:N204" si="172">J189</f>
        <v>0.16461217523231558</v>
      </c>
      <c r="K204" s="12">
        <f t="shared" si="172"/>
        <v>0.37440735824009103</v>
      </c>
      <c r="L204" s="12">
        <f t="shared" si="172"/>
        <v>0.36245970036032621</v>
      </c>
      <c r="M204" s="12">
        <f t="shared" si="172"/>
        <v>9.3210695998482834E-2</v>
      </c>
      <c r="N204" s="12">
        <f t="shared" si="172"/>
        <v>5.3100701687843728E-3</v>
      </c>
      <c r="O204" s="9">
        <f t="shared" si="160"/>
        <v>24690.305690120327</v>
      </c>
      <c r="P204" s="9">
        <f t="shared" si="161"/>
        <v>4064.3249268015256</v>
      </c>
      <c r="Q204" s="9">
        <f t="shared" si="162"/>
        <v>9244.2321275782397</v>
      </c>
      <c r="R204" s="9">
        <f t="shared" si="163"/>
        <v>8949.2408022458712</v>
      </c>
      <c r="S204" s="9">
        <f t="shared" si="164"/>
        <v>2301.4005777914167</v>
      </c>
      <c r="T204" s="9">
        <f t="shared" si="165"/>
        <v>131.107255703275</v>
      </c>
      <c r="U204" s="9">
        <f t="shared" si="166"/>
        <v>67000.490066362938</v>
      </c>
      <c r="V204" s="10">
        <f t="shared" si="167"/>
        <v>211.64469941209938</v>
      </c>
      <c r="W204" s="10">
        <f t="shared" si="167"/>
        <v>25</v>
      </c>
      <c r="X204" s="11">
        <f t="shared" si="168"/>
        <v>5225.5723261783633</v>
      </c>
      <c r="Y204" s="11">
        <f t="shared" si="169"/>
        <v>2292.2698939120814</v>
      </c>
      <c r="Z204" s="9">
        <f>R214</f>
        <v>93283.80437390093</v>
      </c>
    </row>
    <row r="205" spans="1:26" x14ac:dyDescent="0.3">
      <c r="A205" s="8">
        <f t="shared" si="155"/>
        <v>12.4</v>
      </c>
      <c r="B205" s="9">
        <f t="shared" si="156"/>
        <v>89342.345046570787</v>
      </c>
      <c r="C205" s="12">
        <f t="shared" si="157"/>
        <v>0.16648322725750109</v>
      </c>
      <c r="D205" s="12">
        <f t="shared" si="157"/>
        <v>0.55000000000000004</v>
      </c>
      <c r="E205" s="12">
        <f t="shared" si="157"/>
        <v>9.1565774991625604E-2</v>
      </c>
      <c r="F205" s="12">
        <f t="shared" si="157"/>
        <v>7.4917452265875484E-2</v>
      </c>
      <c r="G205" s="26">
        <f t="shared" si="157"/>
        <v>1</v>
      </c>
      <c r="H205" s="26">
        <f t="shared" si="170"/>
        <v>1</v>
      </c>
      <c r="I205" s="12">
        <f t="shared" si="158"/>
        <v>0.16648322725750109</v>
      </c>
      <c r="J205" s="12">
        <f t="shared" ref="J205:N205" si="173">J190</f>
        <v>0.11023282552457603</v>
      </c>
      <c r="K205" s="12">
        <f t="shared" si="173"/>
        <v>0.25725783271054903</v>
      </c>
      <c r="L205" s="12">
        <f t="shared" si="173"/>
        <v>0.36641276228801378</v>
      </c>
      <c r="M205" s="12">
        <f t="shared" si="173"/>
        <v>0.22219028456453005</v>
      </c>
      <c r="N205" s="12">
        <f t="shared" si="173"/>
        <v>4.3978154642138542E-2</v>
      </c>
      <c r="O205" s="9">
        <f t="shared" si="160"/>
        <v>14874.001934106322</v>
      </c>
      <c r="P205" s="9">
        <f t="shared" si="161"/>
        <v>1639.6032600545486</v>
      </c>
      <c r="Q205" s="9">
        <f t="shared" si="162"/>
        <v>3826.4535013007066</v>
      </c>
      <c r="R205" s="9">
        <f t="shared" si="163"/>
        <v>5450.024134953157</v>
      </c>
      <c r="S205" s="9">
        <f t="shared" si="164"/>
        <v>3304.8587223524542</v>
      </c>
      <c r="T205" s="9">
        <f t="shared" si="165"/>
        <v>654.13115720559563</v>
      </c>
      <c r="U205" s="9">
        <f t="shared" si="166"/>
        <v>74468.34311246447</v>
      </c>
      <c r="V205" s="10">
        <f t="shared" si="167"/>
        <v>181.69200919804541</v>
      </c>
      <c r="W205" s="10">
        <f t="shared" si="167"/>
        <v>20</v>
      </c>
      <c r="X205" s="11">
        <f t="shared" si="168"/>
        <v>2702.4872962233908</v>
      </c>
      <c r="Y205" s="11">
        <f t="shared" si="169"/>
        <v>1786.8469009314156</v>
      </c>
      <c r="Z205" s="9">
        <f>S214</f>
        <v>90430.709267049533</v>
      </c>
    </row>
    <row r="206" spans="1:26" x14ac:dyDescent="0.3">
      <c r="A206" s="8">
        <f t="shared" si="155"/>
        <v>12.5</v>
      </c>
      <c r="B206" s="9">
        <f t="shared" si="156"/>
        <v>76665.948322399941</v>
      </c>
      <c r="C206" s="12">
        <f t="shared" si="157"/>
        <v>0.11621438086034425</v>
      </c>
      <c r="D206" s="12">
        <f t="shared" si="157"/>
        <v>0.5</v>
      </c>
      <c r="E206" s="12">
        <f t="shared" si="157"/>
        <v>5.8107190430172123E-2</v>
      </c>
      <c r="F206" s="12">
        <f t="shared" si="157"/>
        <v>5.8107190430172123E-2</v>
      </c>
      <c r="G206" s="26">
        <f t="shared" si="157"/>
        <v>1</v>
      </c>
      <c r="H206" s="26">
        <f t="shared" si="170"/>
        <v>1</v>
      </c>
      <c r="I206" s="12">
        <f t="shared" si="158"/>
        <v>0.11621438086034425</v>
      </c>
      <c r="J206" s="12">
        <f t="shared" ref="J206:N206" si="174">J191</f>
        <v>6.6299584222946392E-2</v>
      </c>
      <c r="K206" s="12">
        <f t="shared" si="174"/>
        <v>0.15934374648836949</v>
      </c>
      <c r="L206" s="12">
        <f t="shared" si="174"/>
        <v>0.25002809304416229</v>
      </c>
      <c r="M206" s="12">
        <f t="shared" si="174"/>
        <v>0.24744353298123384</v>
      </c>
      <c r="N206" s="12">
        <f t="shared" si="174"/>
        <v>0.27677267108663894</v>
      </c>
      <c r="O206" s="9">
        <f t="shared" si="160"/>
        <v>8909.685717358856</v>
      </c>
      <c r="P206" s="9">
        <f t="shared" si="161"/>
        <v>590.70845861801604</v>
      </c>
      <c r="Q206" s="9">
        <f t="shared" si="162"/>
        <v>1419.7027022378761</v>
      </c>
      <c r="R206" s="9">
        <f t="shared" si="163"/>
        <v>2227.6717295340441</v>
      </c>
      <c r="S206" s="9">
        <f t="shared" si="164"/>
        <v>2204.6441116557144</v>
      </c>
      <c r="T206" s="9">
        <f t="shared" si="165"/>
        <v>2465.9575145358872</v>
      </c>
      <c r="U206" s="9">
        <f t="shared" si="166"/>
        <v>67756.262605041091</v>
      </c>
      <c r="V206" s="10">
        <f t="shared" si="167"/>
        <v>138.56972693561073</v>
      </c>
      <c r="W206" s="10">
        <f t="shared" si="167"/>
        <v>15</v>
      </c>
      <c r="X206" s="11">
        <f t="shared" si="168"/>
        <v>1234.6127169365277</v>
      </c>
      <c r="Y206" s="11">
        <f t="shared" si="169"/>
        <v>1149.989224835999</v>
      </c>
      <c r="Z206" s="9">
        <f>T214</f>
        <v>77424.795890517242</v>
      </c>
    </row>
    <row r="207" spans="1:26" x14ac:dyDescent="0.3">
      <c r="A207" s="8">
        <f t="shared" si="155"/>
        <v>24</v>
      </c>
      <c r="B207" s="9">
        <f t="shared" si="156"/>
        <v>295500.59274763957</v>
      </c>
      <c r="C207" s="12">
        <f t="shared" si="157"/>
        <v>0.13154892939973145</v>
      </c>
      <c r="D207" s="12">
        <f t="shared" si="157"/>
        <v>0.46</v>
      </c>
      <c r="E207" s="12">
        <f t="shared" si="157"/>
        <v>6.051250752387647E-2</v>
      </c>
      <c r="F207" s="12">
        <f t="shared" si="157"/>
        <v>7.1036421875854988E-2</v>
      </c>
      <c r="G207" s="26">
        <f t="shared" si="157"/>
        <v>1</v>
      </c>
      <c r="H207" s="26">
        <f t="shared" si="170"/>
        <v>1</v>
      </c>
      <c r="I207" s="12">
        <f t="shared" si="158"/>
        <v>0.13154892939973145</v>
      </c>
      <c r="J207" s="12">
        <f t="shared" ref="J207:N207" si="175">J192</f>
        <v>0.22999392058362397</v>
      </c>
      <c r="K207" s="12">
        <f t="shared" si="175"/>
        <v>0.32812849966403224</v>
      </c>
      <c r="L207" s="12">
        <f t="shared" si="175"/>
        <v>0.25575144786100534</v>
      </c>
      <c r="M207" s="12">
        <f t="shared" si="175"/>
        <v>0.12373212171631523</v>
      </c>
      <c r="N207" s="12">
        <f t="shared" si="175"/>
        <v>6.2394010175023197E-2</v>
      </c>
      <c r="O207" s="9">
        <f t="shared" si="160"/>
        <v>38872.786612938035</v>
      </c>
      <c r="P207" s="9">
        <f t="shared" si="161"/>
        <v>8940.5045971202308</v>
      </c>
      <c r="Q207" s="9">
        <f t="shared" si="162"/>
        <v>12755.269149063435</v>
      </c>
      <c r="R207" s="9">
        <f t="shared" si="163"/>
        <v>9941.7714586508082</v>
      </c>
      <c r="S207" s="9">
        <f t="shared" si="164"/>
        <v>4809.8123646443983</v>
      </c>
      <c r="T207" s="9">
        <f t="shared" si="165"/>
        <v>2425.4290434591612</v>
      </c>
      <c r="U207" s="9">
        <f t="shared" si="166"/>
        <v>256627.80613470153</v>
      </c>
      <c r="V207" s="10">
        <f t="shared" si="167"/>
        <v>222.65257735257416</v>
      </c>
      <c r="W207" s="10">
        <f t="shared" si="167"/>
        <v>10</v>
      </c>
      <c r="X207" s="11">
        <f t="shared" si="168"/>
        <v>8655.1261282472951</v>
      </c>
      <c r="Y207" s="11">
        <f t="shared" si="169"/>
        <v>2955.0059274763958</v>
      </c>
      <c r="Z207" s="9">
        <f>SUM(U202:U206)</f>
        <v>300839.60904991563</v>
      </c>
    </row>
    <row r="208" spans="1:26" x14ac:dyDescent="0.3">
      <c r="A208" s="8">
        <f t="shared" si="155"/>
        <v>36</v>
      </c>
      <c r="B208" s="9">
        <f t="shared" si="156"/>
        <v>251354.96329126297</v>
      </c>
      <c r="C208" s="12">
        <f t="shared" si="157"/>
        <v>6.9972761225464045E-2</v>
      </c>
      <c r="D208" s="12">
        <f t="shared" si="157"/>
        <v>0.42</v>
      </c>
      <c r="E208" s="12">
        <f t="shared" si="157"/>
        <v>2.9388559714694899E-2</v>
      </c>
      <c r="F208" s="12">
        <f t="shared" si="157"/>
        <v>4.058420151076915E-2</v>
      </c>
      <c r="G208" s="26">
        <f t="shared" si="157"/>
        <v>1</v>
      </c>
      <c r="H208" s="26">
        <f t="shared" si="170"/>
        <v>1</v>
      </c>
      <c r="I208" s="12">
        <f t="shared" si="158"/>
        <v>6.9972761225464045E-2</v>
      </c>
      <c r="J208" s="12">
        <f t="shared" ref="J208:N208" si="176">J193</f>
        <v>0.15683441688739064</v>
      </c>
      <c r="K208" s="12">
        <f t="shared" si="176"/>
        <v>0.28645958744682559</v>
      </c>
      <c r="L208" s="12">
        <f t="shared" si="176"/>
        <v>0.28758327313588572</v>
      </c>
      <c r="M208" s="12">
        <f t="shared" si="176"/>
        <v>0.17505417770286541</v>
      </c>
      <c r="N208" s="12">
        <f t="shared" si="176"/>
        <v>9.4068544827032669E-2</v>
      </c>
      <c r="O208" s="9">
        <f t="shared" si="160"/>
        <v>17588.000829214823</v>
      </c>
      <c r="P208" s="9">
        <f t="shared" si="161"/>
        <v>2758.40385426485</v>
      </c>
      <c r="Q208" s="9">
        <f t="shared" si="162"/>
        <v>5038.2514615513046</v>
      </c>
      <c r="R208" s="9">
        <f t="shared" si="163"/>
        <v>5058.0148463822707</v>
      </c>
      <c r="S208" s="9">
        <f t="shared" si="164"/>
        <v>3078.853022595516</v>
      </c>
      <c r="T208" s="9">
        <f t="shared" si="165"/>
        <v>1654.4776444208824</v>
      </c>
      <c r="U208" s="9">
        <f t="shared" si="166"/>
        <v>233766.96246204816</v>
      </c>
      <c r="V208" s="10">
        <f t="shared" si="167"/>
        <v>196.06886588008669</v>
      </c>
      <c r="W208" s="10">
        <f t="shared" si="167"/>
        <v>6</v>
      </c>
      <c r="X208" s="11">
        <f t="shared" si="168"/>
        <v>3448.4593756821746</v>
      </c>
      <c r="Y208" s="11">
        <f t="shared" si="169"/>
        <v>1508.1297797475779</v>
      </c>
      <c r="Z208" s="9">
        <f>U207</f>
        <v>256627.80613470153</v>
      </c>
    </row>
    <row r="209" spans="1:26" x14ac:dyDescent="0.3">
      <c r="A209" s="8">
        <f t="shared" si="155"/>
        <v>48</v>
      </c>
      <c r="B209" s="9">
        <f t="shared" si="156"/>
        <v>228110.92093285211</v>
      </c>
      <c r="C209" s="12">
        <f t="shared" si="157"/>
        <v>4.3094584217308121E-2</v>
      </c>
      <c r="D209" s="12">
        <f t="shared" si="157"/>
        <v>0.38</v>
      </c>
      <c r="E209" s="12">
        <f t="shared" si="157"/>
        <v>1.6375942002577085E-2</v>
      </c>
      <c r="F209" s="12">
        <f t="shared" si="157"/>
        <v>2.6718642214731036E-2</v>
      </c>
      <c r="G209" s="26">
        <f t="shared" si="157"/>
        <v>1</v>
      </c>
      <c r="H209" s="26">
        <f t="shared" si="170"/>
        <v>1</v>
      </c>
      <c r="I209" s="12">
        <f t="shared" si="158"/>
        <v>4.3094584217308121E-2</v>
      </c>
      <c r="J209" s="12">
        <f t="shared" ref="J209:N209" si="177">J194</f>
        <v>0.11839323467230443</v>
      </c>
      <c r="K209" s="12">
        <f t="shared" si="177"/>
        <v>0.24237390516460283</v>
      </c>
      <c r="L209" s="12">
        <f t="shared" si="177"/>
        <v>0.30247659317426762</v>
      </c>
      <c r="M209" s="12">
        <f t="shared" si="177"/>
        <v>0.20779220779220781</v>
      </c>
      <c r="N209" s="12">
        <f t="shared" si="177"/>
        <v>0.12911507097553609</v>
      </c>
      <c r="O209" s="9">
        <f t="shared" si="160"/>
        <v>9830.3452930285093</v>
      </c>
      <c r="P209" s="9">
        <f t="shared" si="161"/>
        <v>1163.8463771873076</v>
      </c>
      <c r="Q209" s="9">
        <f t="shared" si="162"/>
        <v>2382.6191777877916</v>
      </c>
      <c r="R209" s="9">
        <f t="shared" si="163"/>
        <v>2973.4493539619612</v>
      </c>
      <c r="S209" s="9">
        <f t="shared" si="164"/>
        <v>2042.6691517981319</v>
      </c>
      <c r="T209" s="9">
        <f t="shared" si="165"/>
        <v>1269.2457302234031</v>
      </c>
      <c r="U209" s="9">
        <f t="shared" si="166"/>
        <v>218280.5756398236</v>
      </c>
      <c r="V209" s="10">
        <f t="shared" si="167"/>
        <v>180.52733313198431</v>
      </c>
      <c r="W209" s="10">
        <f t="shared" si="167"/>
        <v>4</v>
      </c>
      <c r="X209" s="11">
        <f t="shared" si="168"/>
        <v>1774.6460195169916</v>
      </c>
      <c r="Y209" s="11">
        <f t="shared" si="169"/>
        <v>912.44368373140844</v>
      </c>
      <c r="Z209" s="9">
        <f>U208</f>
        <v>233766.96246204816</v>
      </c>
    </row>
    <row r="210" spans="1:26" x14ac:dyDescent="0.3">
      <c r="A210" s="8">
        <f t="shared" si="155"/>
        <v>60</v>
      </c>
      <c r="B210" s="9">
        <f t="shared" si="156"/>
        <v>211736.52079669031</v>
      </c>
      <c r="C210" s="12">
        <f t="shared" si="157"/>
        <v>2.7801221267934269E-2</v>
      </c>
      <c r="D210" s="12">
        <f t="shared" si="157"/>
        <v>0.34</v>
      </c>
      <c r="E210" s="12">
        <f t="shared" si="157"/>
        <v>9.4524152310976519E-3</v>
      </c>
      <c r="F210" s="12">
        <f t="shared" si="157"/>
        <v>1.8348806036836619E-2</v>
      </c>
      <c r="G210" s="26">
        <f t="shared" si="157"/>
        <v>1</v>
      </c>
      <c r="H210" s="26">
        <f t="shared" si="170"/>
        <v>1</v>
      </c>
      <c r="I210" s="12">
        <f t="shared" si="158"/>
        <v>2.7801221267934273E-2</v>
      </c>
      <c r="J210" s="12">
        <f t="shared" ref="J210:N210" si="178">J195</f>
        <v>0.10178571428571428</v>
      </c>
      <c r="K210" s="12">
        <f t="shared" si="178"/>
        <v>0.20535714285714285</v>
      </c>
      <c r="L210" s="12">
        <f t="shared" si="178"/>
        <v>0.26279761904761906</v>
      </c>
      <c r="M210" s="12">
        <f t="shared" si="178"/>
        <v>0.25952380952380955</v>
      </c>
      <c r="N210" s="12">
        <f t="shared" si="178"/>
        <v>0.17053571428571429</v>
      </c>
      <c r="O210" s="9">
        <f t="shared" si="160"/>
        <v>5886.5338651713546</v>
      </c>
      <c r="P210" s="9">
        <f t="shared" si="161"/>
        <v>599.16505413351285</v>
      </c>
      <c r="Q210" s="9">
        <f t="shared" si="162"/>
        <v>1208.8417758834032</v>
      </c>
      <c r="R210" s="9">
        <f t="shared" si="163"/>
        <v>1546.9670842102103</v>
      </c>
      <c r="S210" s="9">
        <f t="shared" si="164"/>
        <v>1527.695693580185</v>
      </c>
      <c r="T210" s="9">
        <f t="shared" si="165"/>
        <v>1003.8642573640435</v>
      </c>
      <c r="U210" s="9">
        <f t="shared" si="166"/>
        <v>205849.98693151894</v>
      </c>
      <c r="V210" s="10">
        <f t="shared" si="167"/>
        <v>172.09375</v>
      </c>
      <c r="W210" s="10">
        <f t="shared" si="167"/>
        <v>3</v>
      </c>
      <c r="X210" s="11">
        <f t="shared" si="168"/>
        <v>1013.0356873593328</v>
      </c>
      <c r="Y210" s="11">
        <f t="shared" si="169"/>
        <v>635.20956239007091</v>
      </c>
      <c r="Z210" s="9">
        <f>U209</f>
        <v>218280.5756398236</v>
      </c>
    </row>
    <row r="211" spans="1:26" x14ac:dyDescent="0.3">
      <c r="A211" s="8">
        <f t="shared" si="155"/>
        <v>72</v>
      </c>
      <c r="B211" s="9">
        <f t="shared" si="156"/>
        <v>1229636.6650067843</v>
      </c>
      <c r="C211" s="12">
        <f t="shared" si="157"/>
        <v>1.5113688934358575E-2</v>
      </c>
      <c r="D211" s="12">
        <f t="shared" si="157"/>
        <v>0.3</v>
      </c>
      <c r="E211" s="12">
        <f t="shared" si="157"/>
        <v>4.534106680307572E-3</v>
      </c>
      <c r="F211" s="12">
        <f t="shared" si="157"/>
        <v>1.0579582254051003E-2</v>
      </c>
      <c r="G211" s="26">
        <f t="shared" si="157"/>
        <v>1</v>
      </c>
      <c r="H211" s="26">
        <f t="shared" si="170"/>
        <v>1</v>
      </c>
      <c r="I211" s="12">
        <f t="shared" si="158"/>
        <v>1.5113688934358575E-2</v>
      </c>
      <c r="J211" s="12">
        <f t="shared" ref="J211:N211" si="179">J196</f>
        <v>8.9670981661272922E-2</v>
      </c>
      <c r="K211" s="12">
        <f t="shared" si="179"/>
        <v>0.1953883495145631</v>
      </c>
      <c r="L211" s="12">
        <f t="shared" si="179"/>
        <v>0.25674217907227614</v>
      </c>
      <c r="M211" s="12">
        <f t="shared" si="179"/>
        <v>0.25337108953613807</v>
      </c>
      <c r="N211" s="12">
        <f t="shared" si="179"/>
        <v>0.20482740021574972</v>
      </c>
      <c r="O211" s="9">
        <f t="shared" si="160"/>
        <v>18584.346057194616</v>
      </c>
      <c r="P211" s="9">
        <f t="shared" si="161"/>
        <v>1666.4765544814481</v>
      </c>
      <c r="Q211" s="9">
        <f t="shared" si="162"/>
        <v>3631.1647029227343</v>
      </c>
      <c r="R211" s="9">
        <f t="shared" si="163"/>
        <v>4771.3855033574091</v>
      </c>
      <c r="S211" s="9">
        <f t="shared" si="164"/>
        <v>4708.736008828032</v>
      </c>
      <c r="T211" s="9">
        <f t="shared" si="165"/>
        <v>3806.5832876049917</v>
      </c>
      <c r="U211" s="9">
        <f t="shared" si="166"/>
        <v>1211052.3189495897</v>
      </c>
      <c r="V211" s="10">
        <f t="shared" si="167"/>
        <v>167.3151294498382</v>
      </c>
      <c r="W211" s="10">
        <f t="shared" si="167"/>
        <v>2</v>
      </c>
      <c r="X211" s="11">
        <f t="shared" si="168"/>
        <v>3109.4422663001073</v>
      </c>
      <c r="Y211" s="11">
        <f t="shared" si="169"/>
        <v>2459.2733300135687</v>
      </c>
      <c r="Z211" s="9">
        <f>U210+U211</f>
        <v>1416902.3058811086</v>
      </c>
    </row>
    <row r="212" spans="1:26" x14ac:dyDescent="0.3">
      <c r="A212" s="8">
        <f t="shared" si="155"/>
        <v>99</v>
      </c>
      <c r="B212" s="9">
        <f t="shared" si="156"/>
        <v>43611.200000000004</v>
      </c>
      <c r="C212" s="12">
        <f t="shared" si="157"/>
        <v>1</v>
      </c>
      <c r="D212" s="12">
        <f t="shared" si="157"/>
        <v>1</v>
      </c>
      <c r="E212" s="12">
        <f t="shared" si="157"/>
        <v>1</v>
      </c>
      <c r="F212" s="12">
        <f t="shared" si="157"/>
        <v>0</v>
      </c>
      <c r="G212" s="26">
        <f t="shared" si="157"/>
        <v>1</v>
      </c>
      <c r="H212" s="26">
        <f t="shared" si="170"/>
        <v>1</v>
      </c>
      <c r="I212" s="12">
        <f>(E212*H212)+(F212*(G212^$F$23))*H212</f>
        <v>1</v>
      </c>
      <c r="J212" s="12">
        <f t="shared" ref="J212:N212" si="180">J197</f>
        <v>6.6854386029276888E-2</v>
      </c>
      <c r="K212" s="12">
        <f t="shared" si="180"/>
        <v>0.12612815056682686</v>
      </c>
      <c r="L212" s="12">
        <f t="shared" si="180"/>
        <v>0.20948747110833915</v>
      </c>
      <c r="M212" s="12">
        <f t="shared" si="180"/>
        <v>0.30396778809113256</v>
      </c>
      <c r="N212" s="12">
        <f t="shared" si="180"/>
        <v>0.2935667901823385</v>
      </c>
      <c r="O212" s="9">
        <f t="shared" si="160"/>
        <v>43611.200000000004</v>
      </c>
      <c r="P212" s="9">
        <f t="shared" si="161"/>
        <v>2915.6000000000004</v>
      </c>
      <c r="Q212" s="9">
        <f t="shared" si="162"/>
        <v>5500.6</v>
      </c>
      <c r="R212" s="9">
        <f t="shared" si="163"/>
        <v>9136.0000000000018</v>
      </c>
      <c r="S212" s="9">
        <f t="shared" si="164"/>
        <v>13256.400000000001</v>
      </c>
      <c r="T212" s="9">
        <f t="shared" si="165"/>
        <v>12802.800000000003</v>
      </c>
      <c r="U212" s="9">
        <v>0</v>
      </c>
      <c r="V212" s="10">
        <f t="shared" si="167"/>
        <v>142.60139138569909</v>
      </c>
      <c r="W212" s="10">
        <f t="shared" si="167"/>
        <v>0</v>
      </c>
      <c r="X212" s="11">
        <f t="shared" si="168"/>
        <v>6219.0178000000005</v>
      </c>
      <c r="Y212" s="11">
        <f>O212*W212/1000</f>
        <v>0</v>
      </c>
      <c r="Z212" s="9">
        <f>B212</f>
        <v>43611.200000000004</v>
      </c>
    </row>
    <row r="213" spans="1:26" x14ac:dyDescent="0.3">
      <c r="A213" s="8">
        <f t="shared" si="155"/>
        <v>99</v>
      </c>
      <c r="B213" s="9">
        <f t="shared" si="156"/>
        <v>174444.79999999999</v>
      </c>
      <c r="C213" s="12">
        <f t="shared" si="157"/>
        <v>1</v>
      </c>
      <c r="D213" s="12">
        <f t="shared" si="157"/>
        <v>1</v>
      </c>
      <c r="E213" s="12">
        <f t="shared" si="157"/>
        <v>0</v>
      </c>
      <c r="F213" s="12">
        <f t="shared" si="157"/>
        <v>1</v>
      </c>
      <c r="G213" s="26">
        <f t="shared" si="157"/>
        <v>1</v>
      </c>
      <c r="H213" s="26">
        <f t="shared" si="170"/>
        <v>1</v>
      </c>
      <c r="I213" s="12">
        <f>(E213*H213)+(F213*(G213^$F$23))*H213</f>
        <v>1</v>
      </c>
      <c r="J213" s="12">
        <f t="shared" ref="J213:N213" si="181">J198</f>
        <v>6.6854386029276888E-2</v>
      </c>
      <c r="K213" s="12">
        <f t="shared" si="181"/>
        <v>0.12612815056682686</v>
      </c>
      <c r="L213" s="12">
        <f t="shared" si="181"/>
        <v>0.20948747110833915</v>
      </c>
      <c r="M213" s="12">
        <f t="shared" si="181"/>
        <v>0.30396778809113256</v>
      </c>
      <c r="N213" s="12">
        <f t="shared" si="181"/>
        <v>0.2935667901823385</v>
      </c>
      <c r="O213" s="9">
        <f t="shared" si="160"/>
        <v>174444.79999999999</v>
      </c>
      <c r="P213" s="9">
        <f t="shared" si="161"/>
        <v>11662.4</v>
      </c>
      <c r="Q213" s="9">
        <f t="shared" si="162"/>
        <v>22002.399999999998</v>
      </c>
      <c r="R213" s="9">
        <f t="shared" si="163"/>
        <v>36544</v>
      </c>
      <c r="S213" s="9">
        <f t="shared" si="164"/>
        <v>53025.599999999999</v>
      </c>
      <c r="T213" s="9">
        <f t="shared" si="165"/>
        <v>51211.199999999997</v>
      </c>
      <c r="U213" s="9">
        <v>0</v>
      </c>
      <c r="V213" s="10">
        <f t="shared" si="167"/>
        <v>142.60139138569909</v>
      </c>
      <c r="W213" s="10">
        <f t="shared" si="167"/>
        <v>25</v>
      </c>
      <c r="X213" s="11">
        <f t="shared" si="168"/>
        <v>24876.071199999998</v>
      </c>
      <c r="Y213" s="11">
        <f>O213*W213/1000</f>
        <v>4361.12</v>
      </c>
      <c r="Z213" s="9">
        <f>B213</f>
        <v>174444.79999999999</v>
      </c>
    </row>
    <row r="214" spans="1:26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9">
        <f>SUM(P202:P213)</f>
        <v>100688.33162208967</v>
      </c>
      <c r="Q214" s="9">
        <f>SUM(Q202:Q213)</f>
        <v>98532.059246936245</v>
      </c>
      <c r="R214" s="9">
        <f>SUM(R202:R213)</f>
        <v>93283.80437390093</v>
      </c>
      <c r="S214" s="9">
        <f>SUM(S202:S213)</f>
        <v>90430.709267049533</v>
      </c>
      <c r="T214" s="9">
        <f>SUM(T202:T213)</f>
        <v>77424.795890517242</v>
      </c>
      <c r="U214" s="9"/>
      <c r="V214" s="8"/>
      <c r="W214" s="8"/>
      <c r="X214" s="11">
        <f>SUM(X202:X213)</f>
        <v>103259.6655976272</v>
      </c>
      <c r="Y214" s="11">
        <f>SUM(Y202:Y213)</f>
        <v>25075.873622934669</v>
      </c>
      <c r="Z214" s="8"/>
    </row>
    <row r="215" spans="1:26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11"/>
      <c r="Y215" s="11"/>
      <c r="Z215" s="8"/>
    </row>
    <row r="216" spans="1:26" x14ac:dyDescent="0.3">
      <c r="A216" s="25" t="s">
        <v>43</v>
      </c>
      <c r="B216" s="25" t="s">
        <v>1</v>
      </c>
      <c r="C216" s="25" t="s">
        <v>2</v>
      </c>
      <c r="D216" s="25" t="s">
        <v>57</v>
      </c>
      <c r="E216" s="25" t="s">
        <v>55</v>
      </c>
      <c r="F216" s="25" t="s">
        <v>56</v>
      </c>
      <c r="G216" s="25" t="s">
        <v>58</v>
      </c>
      <c r="H216" s="25" t="s">
        <v>59</v>
      </c>
      <c r="I216" s="25" t="s">
        <v>62</v>
      </c>
      <c r="J216" s="25" t="s">
        <v>10</v>
      </c>
      <c r="K216" s="25" t="s">
        <v>11</v>
      </c>
      <c r="L216" s="25" t="s">
        <v>12</v>
      </c>
      <c r="M216" s="25" t="s">
        <v>13</v>
      </c>
      <c r="N216" s="25" t="s">
        <v>14</v>
      </c>
      <c r="O216" s="25" t="s">
        <v>33</v>
      </c>
      <c r="P216" s="25" t="s">
        <v>63</v>
      </c>
      <c r="Q216" s="25" t="s">
        <v>64</v>
      </c>
      <c r="R216" s="25" t="s">
        <v>65</v>
      </c>
      <c r="S216" s="25" t="s">
        <v>66</v>
      </c>
      <c r="T216" s="25" t="s">
        <v>67</v>
      </c>
      <c r="U216" s="25" t="s">
        <v>68</v>
      </c>
      <c r="V216" s="25" t="s">
        <v>69</v>
      </c>
      <c r="W216" s="25" t="s">
        <v>70</v>
      </c>
      <c r="X216" s="27" t="s">
        <v>71</v>
      </c>
      <c r="Y216" s="27" t="s">
        <v>72</v>
      </c>
      <c r="Z216" s="25" t="s">
        <v>73</v>
      </c>
    </row>
    <row r="217" spans="1:26" x14ac:dyDescent="0.3">
      <c r="A217" s="8">
        <f t="shared" ref="A217:A228" si="182">A202</f>
        <v>12.1</v>
      </c>
      <c r="B217" s="9">
        <f t="shared" ref="B217:B228" si="183">Z202</f>
        <v>100688.33162208967</v>
      </c>
      <c r="C217" s="12">
        <f t="shared" ref="C217:G228" si="184">C202</f>
        <v>0.63681879211474035</v>
      </c>
      <c r="D217" s="12">
        <f t="shared" si="184"/>
        <v>0.75</v>
      </c>
      <c r="E217" s="12">
        <f t="shared" si="184"/>
        <v>0.47761409408605526</v>
      </c>
      <c r="F217" s="12">
        <f t="shared" si="184"/>
        <v>0.15920469802868509</v>
      </c>
      <c r="G217" s="26">
        <f t="shared" si="184"/>
        <v>1</v>
      </c>
      <c r="H217" s="26">
        <f>$L$19</f>
        <v>1</v>
      </c>
      <c r="I217" s="12">
        <f t="shared" ref="I217:I226" si="185">(E217*H217)+(F217*(G217^$F$22))*H217</f>
        <v>0.63681879211474035</v>
      </c>
      <c r="J217" s="12">
        <f>J202</f>
        <v>0.82224630541871924</v>
      </c>
      <c r="K217" s="12">
        <f t="shared" ref="K217:N217" si="186">K202</f>
        <v>0.17477832512315272</v>
      </c>
      <c r="L217" s="12">
        <f t="shared" si="186"/>
        <v>2.9753694581280787E-3</v>
      </c>
      <c r="M217" s="12">
        <f t="shared" si="186"/>
        <v>0</v>
      </c>
      <c r="N217" s="12">
        <f t="shared" si="186"/>
        <v>0</v>
      </c>
      <c r="O217" s="9">
        <f t="shared" ref="O217:O228" si="187">B217*I217</f>
        <v>64120.221723627554</v>
      </c>
      <c r="P217" s="9">
        <f t="shared" ref="P217:P228" si="188">$O217*J217</f>
        <v>52722.61541488186</v>
      </c>
      <c r="Q217" s="9">
        <f t="shared" ref="Q217:Q228" si="189">$O217*K217</f>
        <v>11206.824959380816</v>
      </c>
      <c r="R217" s="9">
        <f t="shared" ref="R217:R228" si="190">$O217*L217</f>
        <v>190.78134936488198</v>
      </c>
      <c r="S217" s="9">
        <f t="shared" ref="S217:S228" si="191">$O217*M217</f>
        <v>0</v>
      </c>
      <c r="T217" s="9">
        <f t="shared" ref="T217:T228" si="192">$O217*N217</f>
        <v>0</v>
      </c>
      <c r="U217" s="9">
        <f t="shared" ref="U217:U226" si="193">B217-O217</f>
        <v>36568.109898462113</v>
      </c>
      <c r="V217" s="10">
        <f t="shared" ref="V217:W228" si="194">V202</f>
        <v>546.30269950738921</v>
      </c>
      <c r="W217" s="10">
        <f t="shared" si="194"/>
        <v>40</v>
      </c>
      <c r="X217" s="11">
        <f t="shared" ref="X217:X228" si="195">O217*V217/1000</f>
        <v>35029.050220630073</v>
      </c>
      <c r="Y217" s="11">
        <f t="shared" ref="Y217:Y226" si="196">B217*W217/1000</f>
        <v>4027.5332648835865</v>
      </c>
      <c r="Z217" s="9">
        <f>P229</f>
        <v>102878.86633258154</v>
      </c>
    </row>
    <row r="218" spans="1:26" x14ac:dyDescent="0.3">
      <c r="A218" s="8">
        <f t="shared" si="182"/>
        <v>12.2</v>
      </c>
      <c r="B218" s="9">
        <f t="shared" si="183"/>
        <v>98532.059246936245</v>
      </c>
      <c r="C218" s="12">
        <f t="shared" si="184"/>
        <v>0.42001737794512095</v>
      </c>
      <c r="D218" s="12">
        <f t="shared" si="184"/>
        <v>0.67</v>
      </c>
      <c r="E218" s="12">
        <f t="shared" si="184"/>
        <v>0.28141164322323103</v>
      </c>
      <c r="F218" s="12">
        <f t="shared" si="184"/>
        <v>0.13860573472188992</v>
      </c>
      <c r="G218" s="26">
        <f t="shared" si="184"/>
        <v>1</v>
      </c>
      <c r="H218" s="26">
        <f t="shared" ref="H218:H228" si="197">H217</f>
        <v>1</v>
      </c>
      <c r="I218" s="12">
        <f t="shared" si="185"/>
        <v>0.42001737794512095</v>
      </c>
      <c r="J218" s="12">
        <f t="shared" ref="J218:N218" si="198">J203</f>
        <v>0.32712718114768841</v>
      </c>
      <c r="K218" s="12">
        <f t="shared" si="198"/>
        <v>0.508244888169335</v>
      </c>
      <c r="L218" s="12">
        <f t="shared" si="198"/>
        <v>0.16043053306949692</v>
      </c>
      <c r="M218" s="12">
        <f t="shared" si="198"/>
        <v>4.1973976134796424E-3</v>
      </c>
      <c r="N218" s="12">
        <f t="shared" si="198"/>
        <v>0</v>
      </c>
      <c r="O218" s="9">
        <f t="shared" si="187"/>
        <v>41385.177168431474</v>
      </c>
      <c r="P218" s="9">
        <f t="shared" si="188"/>
        <v>13538.21634840666</v>
      </c>
      <c r="Q218" s="9">
        <f t="shared" si="189"/>
        <v>21033.804741837572</v>
      </c>
      <c r="R218" s="9">
        <f t="shared" si="190"/>
        <v>6639.4460343070341</v>
      </c>
      <c r="S218" s="9">
        <f t="shared" si="191"/>
        <v>173.71004388020646</v>
      </c>
      <c r="T218" s="9">
        <f t="shared" si="192"/>
        <v>0</v>
      </c>
      <c r="U218" s="9">
        <f t="shared" si="193"/>
        <v>57146.882078504772</v>
      </c>
      <c r="V218" s="10">
        <f t="shared" si="194"/>
        <v>267.27606883732085</v>
      </c>
      <c r="W218" s="10">
        <f t="shared" si="194"/>
        <v>32</v>
      </c>
      <c r="X218" s="11">
        <f t="shared" si="195"/>
        <v>11061.267461714409</v>
      </c>
      <c r="Y218" s="11">
        <f t="shared" si="196"/>
        <v>3153.0258959019598</v>
      </c>
      <c r="Z218" s="9">
        <f>Q229</f>
        <v>100457.02731466093</v>
      </c>
    </row>
    <row r="219" spans="1:26" x14ac:dyDescent="0.3">
      <c r="A219" s="8">
        <f t="shared" si="182"/>
        <v>12.3</v>
      </c>
      <c r="B219" s="9">
        <f t="shared" si="183"/>
        <v>93283.80437390093</v>
      </c>
      <c r="C219" s="12">
        <f t="shared" si="184"/>
        <v>0.26927790828311715</v>
      </c>
      <c r="D219" s="12">
        <f t="shared" si="184"/>
        <v>0.6</v>
      </c>
      <c r="E219" s="12">
        <f t="shared" si="184"/>
        <v>0.16156674496987028</v>
      </c>
      <c r="F219" s="12">
        <f t="shared" si="184"/>
        <v>0.10771116331324687</v>
      </c>
      <c r="G219" s="26">
        <f t="shared" si="184"/>
        <v>1</v>
      </c>
      <c r="H219" s="26">
        <f t="shared" si="197"/>
        <v>1</v>
      </c>
      <c r="I219" s="12">
        <f t="shared" si="185"/>
        <v>0.26927790828311715</v>
      </c>
      <c r="J219" s="12">
        <f t="shared" ref="J219:N219" si="199">J204</f>
        <v>0.16461217523231558</v>
      </c>
      <c r="K219" s="12">
        <f t="shared" si="199"/>
        <v>0.37440735824009103</v>
      </c>
      <c r="L219" s="12">
        <f t="shared" si="199"/>
        <v>0.36245970036032621</v>
      </c>
      <c r="M219" s="12">
        <f t="shared" si="199"/>
        <v>9.3210695998482834E-2</v>
      </c>
      <c r="N219" s="12">
        <f t="shared" si="199"/>
        <v>5.3100701687843728E-3</v>
      </c>
      <c r="O219" s="9">
        <f t="shared" si="187"/>
        <v>25119.267718495536</v>
      </c>
      <c r="P219" s="9">
        <f t="shared" si="188"/>
        <v>4134.9372993844354</v>
      </c>
      <c r="Q219" s="9">
        <f t="shared" si="189"/>
        <v>9404.8386674075118</v>
      </c>
      <c r="R219" s="9">
        <f t="shared" si="190"/>
        <v>9104.7222505167065</v>
      </c>
      <c r="S219" s="9">
        <f t="shared" si="191"/>
        <v>2341.3844270131908</v>
      </c>
      <c r="T219" s="9">
        <f t="shared" si="192"/>
        <v>133.38507417369144</v>
      </c>
      <c r="U219" s="9">
        <f t="shared" si="193"/>
        <v>68164.536655405391</v>
      </c>
      <c r="V219" s="10">
        <f t="shared" si="194"/>
        <v>211.64469941209938</v>
      </c>
      <c r="W219" s="10">
        <f t="shared" si="194"/>
        <v>25</v>
      </c>
      <c r="X219" s="11">
        <f t="shared" si="195"/>
        <v>5316.3598657330394</v>
      </c>
      <c r="Y219" s="11">
        <f t="shared" si="196"/>
        <v>2332.0951093475232</v>
      </c>
      <c r="Z219" s="9">
        <f>R229</f>
        <v>94806.595203530873</v>
      </c>
    </row>
    <row r="220" spans="1:26" x14ac:dyDescent="0.3">
      <c r="A220" s="8">
        <f t="shared" si="182"/>
        <v>12.4</v>
      </c>
      <c r="B220" s="9">
        <f t="shared" si="183"/>
        <v>90430.709267049533</v>
      </c>
      <c r="C220" s="12">
        <f t="shared" si="184"/>
        <v>0.16648322725750109</v>
      </c>
      <c r="D220" s="12">
        <f t="shared" si="184"/>
        <v>0.55000000000000004</v>
      </c>
      <c r="E220" s="12">
        <f t="shared" si="184"/>
        <v>9.1565774991625604E-2</v>
      </c>
      <c r="F220" s="12">
        <f t="shared" si="184"/>
        <v>7.4917452265875484E-2</v>
      </c>
      <c r="G220" s="26">
        <f t="shared" si="184"/>
        <v>1</v>
      </c>
      <c r="H220" s="26">
        <f t="shared" si="197"/>
        <v>1</v>
      </c>
      <c r="I220" s="12">
        <f t="shared" si="185"/>
        <v>0.16648322725750109</v>
      </c>
      <c r="J220" s="12">
        <f t="shared" ref="J220:N220" si="200">J205</f>
        <v>0.11023282552457603</v>
      </c>
      <c r="K220" s="12">
        <f t="shared" si="200"/>
        <v>0.25725783271054903</v>
      </c>
      <c r="L220" s="12">
        <f t="shared" si="200"/>
        <v>0.36641276228801378</v>
      </c>
      <c r="M220" s="12">
        <f t="shared" si="200"/>
        <v>0.22219028456453005</v>
      </c>
      <c r="N220" s="12">
        <f t="shared" si="200"/>
        <v>4.3978154642138542E-2</v>
      </c>
      <c r="O220" s="9">
        <f t="shared" si="187"/>
        <v>15055.196321963216</v>
      </c>
      <c r="P220" s="9">
        <f t="shared" si="188"/>
        <v>1659.5768293972098</v>
      </c>
      <c r="Q220" s="9">
        <f t="shared" si="189"/>
        <v>3873.0671768200859</v>
      </c>
      <c r="R220" s="9">
        <f t="shared" si="190"/>
        <v>5516.416071118887</v>
      </c>
      <c r="S220" s="9">
        <f t="shared" si="191"/>
        <v>3345.1183549518732</v>
      </c>
      <c r="T220" s="9">
        <f t="shared" si="192"/>
        <v>662.0997520150537</v>
      </c>
      <c r="U220" s="9">
        <f t="shared" si="193"/>
        <v>75375.512945086317</v>
      </c>
      <c r="V220" s="10">
        <f t="shared" si="194"/>
        <v>181.69200919804541</v>
      </c>
      <c r="W220" s="10">
        <f t="shared" si="194"/>
        <v>20</v>
      </c>
      <c r="X220" s="11">
        <f t="shared" si="195"/>
        <v>2735.4088686085197</v>
      </c>
      <c r="Y220" s="11">
        <f t="shared" si="196"/>
        <v>1808.6141853409908</v>
      </c>
      <c r="Z220" s="9">
        <f>S229</f>
        <v>91502.908310458559</v>
      </c>
    </row>
    <row r="221" spans="1:26" x14ac:dyDescent="0.3">
      <c r="A221" s="8">
        <f t="shared" si="182"/>
        <v>12.5</v>
      </c>
      <c r="B221" s="9">
        <f t="shared" si="183"/>
        <v>77424.795890517242</v>
      </c>
      <c r="C221" s="12">
        <f t="shared" si="184"/>
        <v>0.11621438086034425</v>
      </c>
      <c r="D221" s="12">
        <f t="shared" si="184"/>
        <v>0.5</v>
      </c>
      <c r="E221" s="12">
        <f t="shared" si="184"/>
        <v>5.8107190430172123E-2</v>
      </c>
      <c r="F221" s="12">
        <f t="shared" si="184"/>
        <v>5.8107190430172123E-2</v>
      </c>
      <c r="G221" s="26">
        <f t="shared" si="184"/>
        <v>1</v>
      </c>
      <c r="H221" s="26">
        <f t="shared" si="197"/>
        <v>1</v>
      </c>
      <c r="I221" s="12">
        <f t="shared" si="185"/>
        <v>0.11621438086034425</v>
      </c>
      <c r="J221" s="12">
        <f t="shared" ref="J221:N221" si="201">J206</f>
        <v>6.6299584222946392E-2</v>
      </c>
      <c r="K221" s="12">
        <f t="shared" si="201"/>
        <v>0.15934374648836949</v>
      </c>
      <c r="L221" s="12">
        <f t="shared" si="201"/>
        <v>0.25002809304416229</v>
      </c>
      <c r="M221" s="12">
        <f t="shared" si="201"/>
        <v>0.24744353298123384</v>
      </c>
      <c r="N221" s="12">
        <f t="shared" si="201"/>
        <v>0.27677267108663894</v>
      </c>
      <c r="O221" s="9">
        <f t="shared" si="187"/>
        <v>8997.8747176549859</v>
      </c>
      <c r="P221" s="9">
        <f t="shared" si="188"/>
        <v>596.55535267068672</v>
      </c>
      <c r="Q221" s="9">
        <f t="shared" si="189"/>
        <v>1433.7550679441254</v>
      </c>
      <c r="R221" s="9">
        <f t="shared" si="190"/>
        <v>2249.7214571055565</v>
      </c>
      <c r="S221" s="9">
        <f t="shared" si="191"/>
        <v>2226.4659094590716</v>
      </c>
      <c r="T221" s="9">
        <f t="shared" si="192"/>
        <v>2490.3658197083078</v>
      </c>
      <c r="U221" s="9">
        <f t="shared" si="193"/>
        <v>68426.921172862261</v>
      </c>
      <c r="V221" s="10">
        <f t="shared" si="194"/>
        <v>138.56972693561073</v>
      </c>
      <c r="W221" s="10">
        <f t="shared" si="194"/>
        <v>15</v>
      </c>
      <c r="X221" s="11">
        <f t="shared" si="195"/>
        <v>1246.8330426262869</v>
      </c>
      <c r="Y221" s="11">
        <f t="shared" si="196"/>
        <v>1161.3719383577586</v>
      </c>
      <c r="Z221" s="9">
        <f>T229</f>
        <v>78180.19457516371</v>
      </c>
    </row>
    <row r="222" spans="1:26" x14ac:dyDescent="0.3">
      <c r="A222" s="8">
        <f t="shared" si="182"/>
        <v>24</v>
      </c>
      <c r="B222" s="9">
        <f t="shared" si="183"/>
        <v>300839.60904991563</v>
      </c>
      <c r="C222" s="12">
        <f t="shared" si="184"/>
        <v>0.13154892939973145</v>
      </c>
      <c r="D222" s="12">
        <f t="shared" si="184"/>
        <v>0.46</v>
      </c>
      <c r="E222" s="12">
        <f t="shared" si="184"/>
        <v>6.051250752387647E-2</v>
      </c>
      <c r="F222" s="12">
        <f t="shared" si="184"/>
        <v>7.1036421875854988E-2</v>
      </c>
      <c r="G222" s="26">
        <f t="shared" si="184"/>
        <v>1</v>
      </c>
      <c r="H222" s="26">
        <f t="shared" si="197"/>
        <v>1</v>
      </c>
      <c r="I222" s="12">
        <f t="shared" si="185"/>
        <v>0.13154892939973145</v>
      </c>
      <c r="J222" s="12">
        <f t="shared" ref="J222:N222" si="202">J207</f>
        <v>0.22999392058362397</v>
      </c>
      <c r="K222" s="12">
        <f t="shared" si="202"/>
        <v>0.32812849966403224</v>
      </c>
      <c r="L222" s="12">
        <f t="shared" si="202"/>
        <v>0.25575144786100534</v>
      </c>
      <c r="M222" s="12">
        <f t="shared" si="202"/>
        <v>0.12373212171631523</v>
      </c>
      <c r="N222" s="12">
        <f t="shared" si="202"/>
        <v>6.2394010175023197E-2</v>
      </c>
      <c r="O222" s="9">
        <f t="shared" si="187"/>
        <v>39575.12849155016</v>
      </c>
      <c r="P222" s="9">
        <f t="shared" si="188"/>
        <v>9102.0389593723012</v>
      </c>
      <c r="Q222" s="9">
        <f t="shared" si="189"/>
        <v>12985.72753594365</v>
      </c>
      <c r="R222" s="9">
        <f t="shared" si="190"/>
        <v>10121.396410999278</v>
      </c>
      <c r="S222" s="9">
        <f t="shared" si="191"/>
        <v>4896.7146154552993</v>
      </c>
      <c r="T222" s="9">
        <f t="shared" si="192"/>
        <v>2469.2509697796313</v>
      </c>
      <c r="U222" s="9">
        <f t="shared" si="193"/>
        <v>261264.48055836547</v>
      </c>
      <c r="V222" s="10">
        <f t="shared" si="194"/>
        <v>222.65257735257416</v>
      </c>
      <c r="W222" s="10">
        <f t="shared" si="194"/>
        <v>10</v>
      </c>
      <c r="X222" s="11">
        <f t="shared" si="195"/>
        <v>8811.5043577029337</v>
      </c>
      <c r="Y222" s="11">
        <f t="shared" si="196"/>
        <v>3008.3960904991563</v>
      </c>
      <c r="Z222" s="9">
        <f>SUM(U217:U221)</f>
        <v>305681.96275032085</v>
      </c>
    </row>
    <row r="223" spans="1:26" x14ac:dyDescent="0.3">
      <c r="A223" s="8">
        <f t="shared" si="182"/>
        <v>36</v>
      </c>
      <c r="B223" s="9">
        <f t="shared" si="183"/>
        <v>256627.80613470153</v>
      </c>
      <c r="C223" s="12">
        <f t="shared" si="184"/>
        <v>6.9972761225464045E-2</v>
      </c>
      <c r="D223" s="12">
        <f t="shared" si="184"/>
        <v>0.42</v>
      </c>
      <c r="E223" s="12">
        <f t="shared" si="184"/>
        <v>2.9388559714694899E-2</v>
      </c>
      <c r="F223" s="12">
        <f t="shared" si="184"/>
        <v>4.058420151076915E-2</v>
      </c>
      <c r="G223" s="26">
        <f t="shared" si="184"/>
        <v>1</v>
      </c>
      <c r="H223" s="26">
        <f t="shared" si="197"/>
        <v>1</v>
      </c>
      <c r="I223" s="12">
        <f t="shared" si="185"/>
        <v>6.9972761225464045E-2</v>
      </c>
      <c r="J223" s="12">
        <f t="shared" ref="J223:N223" si="203">J208</f>
        <v>0.15683441688739064</v>
      </c>
      <c r="K223" s="12">
        <f t="shared" si="203"/>
        <v>0.28645958744682559</v>
      </c>
      <c r="L223" s="12">
        <f t="shared" si="203"/>
        <v>0.28758327313588572</v>
      </c>
      <c r="M223" s="12">
        <f t="shared" si="203"/>
        <v>0.17505417770286541</v>
      </c>
      <c r="N223" s="12">
        <f t="shared" si="203"/>
        <v>9.4068544827032669E-2</v>
      </c>
      <c r="O223" s="9">
        <f t="shared" si="187"/>
        <v>17956.956202478148</v>
      </c>
      <c r="P223" s="9">
        <f t="shared" si="188"/>
        <v>2816.2687550880728</v>
      </c>
      <c r="Q223" s="9">
        <f t="shared" si="189"/>
        <v>5143.9422655626058</v>
      </c>
      <c r="R223" s="9">
        <f t="shared" si="190"/>
        <v>5164.1202402664103</v>
      </c>
      <c r="S223" s="9">
        <f t="shared" si="191"/>
        <v>3143.4402020711809</v>
      </c>
      <c r="T223" s="9">
        <f t="shared" si="192"/>
        <v>1689.184739489878</v>
      </c>
      <c r="U223" s="9">
        <f t="shared" si="193"/>
        <v>238670.84993222338</v>
      </c>
      <c r="V223" s="10">
        <f t="shared" si="194"/>
        <v>196.06886588008669</v>
      </c>
      <c r="W223" s="10">
        <f t="shared" si="194"/>
        <v>6</v>
      </c>
      <c r="X223" s="11">
        <f t="shared" si="195"/>
        <v>3520.8000372782785</v>
      </c>
      <c r="Y223" s="11">
        <f t="shared" si="196"/>
        <v>1539.7668368082093</v>
      </c>
      <c r="Z223" s="9">
        <f>U222</f>
        <v>261264.48055836547</v>
      </c>
    </row>
    <row r="224" spans="1:26" x14ac:dyDescent="0.3">
      <c r="A224" s="8">
        <f t="shared" si="182"/>
        <v>48</v>
      </c>
      <c r="B224" s="9">
        <f t="shared" si="183"/>
        <v>233766.96246204816</v>
      </c>
      <c r="C224" s="12">
        <f t="shared" si="184"/>
        <v>4.3094584217308121E-2</v>
      </c>
      <c r="D224" s="12">
        <f t="shared" si="184"/>
        <v>0.38</v>
      </c>
      <c r="E224" s="12">
        <f t="shared" si="184"/>
        <v>1.6375942002577085E-2</v>
      </c>
      <c r="F224" s="12">
        <f t="shared" si="184"/>
        <v>2.6718642214731036E-2</v>
      </c>
      <c r="G224" s="26">
        <f t="shared" si="184"/>
        <v>1</v>
      </c>
      <c r="H224" s="26">
        <f t="shared" si="197"/>
        <v>1</v>
      </c>
      <c r="I224" s="12">
        <f t="shared" si="185"/>
        <v>4.3094584217308121E-2</v>
      </c>
      <c r="J224" s="12">
        <f t="shared" ref="J224:N224" si="204">J209</f>
        <v>0.11839323467230443</v>
      </c>
      <c r="K224" s="12">
        <f t="shared" si="204"/>
        <v>0.24237390516460283</v>
      </c>
      <c r="L224" s="12">
        <f t="shared" si="204"/>
        <v>0.30247659317426762</v>
      </c>
      <c r="M224" s="12">
        <f t="shared" si="204"/>
        <v>0.20779220779220781</v>
      </c>
      <c r="N224" s="12">
        <f t="shared" si="204"/>
        <v>0.12911507097553609</v>
      </c>
      <c r="O224" s="9">
        <f t="shared" si="187"/>
        <v>10074.090051045041</v>
      </c>
      <c r="P224" s="9">
        <f t="shared" si="188"/>
        <v>1192.7041075233028</v>
      </c>
      <c r="Q224" s="9">
        <f t="shared" si="189"/>
        <v>2441.6965466516599</v>
      </c>
      <c r="R224" s="9">
        <f t="shared" si="190"/>
        <v>3047.1764379708879</v>
      </c>
      <c r="S224" s="9">
        <f t="shared" si="191"/>
        <v>2093.3174132041645</v>
      </c>
      <c r="T224" s="9">
        <f t="shared" si="192"/>
        <v>1300.7168519546226</v>
      </c>
      <c r="U224" s="9">
        <f t="shared" si="193"/>
        <v>223692.87241100313</v>
      </c>
      <c r="V224" s="10">
        <f t="shared" si="194"/>
        <v>180.52733313198431</v>
      </c>
      <c r="W224" s="10">
        <f t="shared" si="194"/>
        <v>4</v>
      </c>
      <c r="X224" s="11">
        <f t="shared" si="195"/>
        <v>1818.6486106466168</v>
      </c>
      <c r="Y224" s="11">
        <f t="shared" si="196"/>
        <v>935.06784984819262</v>
      </c>
      <c r="Z224" s="9">
        <f>U223</f>
        <v>238670.84993222338</v>
      </c>
    </row>
    <row r="225" spans="1:26" x14ac:dyDescent="0.3">
      <c r="A225" s="8">
        <f t="shared" si="182"/>
        <v>60</v>
      </c>
      <c r="B225" s="9">
        <f t="shared" si="183"/>
        <v>218280.5756398236</v>
      </c>
      <c r="C225" s="12">
        <f t="shared" si="184"/>
        <v>2.7801221267934269E-2</v>
      </c>
      <c r="D225" s="12">
        <f t="shared" si="184"/>
        <v>0.34</v>
      </c>
      <c r="E225" s="12">
        <f t="shared" si="184"/>
        <v>9.4524152310976519E-3</v>
      </c>
      <c r="F225" s="12">
        <f t="shared" si="184"/>
        <v>1.8348806036836619E-2</v>
      </c>
      <c r="G225" s="26">
        <f t="shared" si="184"/>
        <v>1</v>
      </c>
      <c r="H225" s="26">
        <f t="shared" si="197"/>
        <v>1</v>
      </c>
      <c r="I225" s="12">
        <f t="shared" si="185"/>
        <v>2.7801221267934273E-2</v>
      </c>
      <c r="J225" s="12">
        <f t="shared" ref="J225:N225" si="205">J210</f>
        <v>0.10178571428571428</v>
      </c>
      <c r="K225" s="12">
        <f t="shared" si="205"/>
        <v>0.20535714285714285</v>
      </c>
      <c r="L225" s="12">
        <f t="shared" si="205"/>
        <v>0.26279761904761906</v>
      </c>
      <c r="M225" s="12">
        <f t="shared" si="205"/>
        <v>0.25952380952380955</v>
      </c>
      <c r="N225" s="12">
        <f t="shared" si="205"/>
        <v>0.17053571428571429</v>
      </c>
      <c r="O225" s="9">
        <f t="shared" si="187"/>
        <v>6068.4665818547992</v>
      </c>
      <c r="P225" s="9">
        <f t="shared" si="188"/>
        <v>617.68320565307772</v>
      </c>
      <c r="Q225" s="9">
        <f t="shared" si="189"/>
        <v>1246.2029587737534</v>
      </c>
      <c r="R225" s="9">
        <f t="shared" si="190"/>
        <v>1594.7785689814846</v>
      </c>
      <c r="S225" s="9">
        <f t="shared" si="191"/>
        <v>1574.9115652908886</v>
      </c>
      <c r="T225" s="9">
        <f t="shared" si="192"/>
        <v>1034.8902831555952</v>
      </c>
      <c r="U225" s="9">
        <f t="shared" si="193"/>
        <v>212212.1090579688</v>
      </c>
      <c r="V225" s="10">
        <f t="shared" si="194"/>
        <v>172.09375</v>
      </c>
      <c r="W225" s="10">
        <f t="shared" si="194"/>
        <v>3</v>
      </c>
      <c r="X225" s="11">
        <f t="shared" si="195"/>
        <v>1044.3451708210744</v>
      </c>
      <c r="Y225" s="11">
        <f t="shared" si="196"/>
        <v>654.84172691947083</v>
      </c>
      <c r="Z225" s="9">
        <f>U224</f>
        <v>223692.87241100313</v>
      </c>
    </row>
    <row r="226" spans="1:26" x14ac:dyDescent="0.3">
      <c r="A226" s="8">
        <f t="shared" si="182"/>
        <v>72</v>
      </c>
      <c r="B226" s="9">
        <f t="shared" si="183"/>
        <v>1416902.3058811086</v>
      </c>
      <c r="C226" s="12">
        <f t="shared" si="184"/>
        <v>1.5113688934358575E-2</v>
      </c>
      <c r="D226" s="12">
        <f t="shared" si="184"/>
        <v>0.3</v>
      </c>
      <c r="E226" s="12">
        <f t="shared" si="184"/>
        <v>4.534106680307572E-3</v>
      </c>
      <c r="F226" s="12">
        <f t="shared" si="184"/>
        <v>1.0579582254051003E-2</v>
      </c>
      <c r="G226" s="26">
        <f t="shared" si="184"/>
        <v>1</v>
      </c>
      <c r="H226" s="26">
        <f t="shared" si="197"/>
        <v>1</v>
      </c>
      <c r="I226" s="12">
        <f t="shared" si="185"/>
        <v>1.5113688934358575E-2</v>
      </c>
      <c r="J226" s="12">
        <f t="shared" ref="J226:N226" si="206">J211</f>
        <v>8.9670981661272922E-2</v>
      </c>
      <c r="K226" s="12">
        <f t="shared" si="206"/>
        <v>0.1953883495145631</v>
      </c>
      <c r="L226" s="12">
        <f t="shared" si="206"/>
        <v>0.25674217907227614</v>
      </c>
      <c r="M226" s="12">
        <f t="shared" si="206"/>
        <v>0.25337108953613807</v>
      </c>
      <c r="N226" s="12">
        <f t="shared" si="206"/>
        <v>0.20482740021574972</v>
      </c>
      <c r="O226" s="9">
        <f t="shared" si="187"/>
        <v>21414.62070146246</v>
      </c>
      <c r="P226" s="9">
        <f t="shared" si="188"/>
        <v>1920.2700602039556</v>
      </c>
      <c r="Q226" s="9">
        <f t="shared" si="189"/>
        <v>4184.1673943391452</v>
      </c>
      <c r="R226" s="9">
        <f t="shared" si="190"/>
        <v>5498.036382899747</v>
      </c>
      <c r="S226" s="9">
        <f t="shared" si="191"/>
        <v>5425.8457791326809</v>
      </c>
      <c r="T226" s="9">
        <f t="shared" si="192"/>
        <v>4386.3010848869299</v>
      </c>
      <c r="U226" s="9">
        <f t="shared" si="193"/>
        <v>1395487.6851796461</v>
      </c>
      <c r="V226" s="10">
        <f t="shared" si="194"/>
        <v>167.3151294498382</v>
      </c>
      <c r="W226" s="10">
        <f t="shared" si="194"/>
        <v>2</v>
      </c>
      <c r="X226" s="11">
        <f t="shared" si="195"/>
        <v>3582.9900347843763</v>
      </c>
      <c r="Y226" s="11">
        <f t="shared" si="196"/>
        <v>2833.8046117622171</v>
      </c>
      <c r="Z226" s="9">
        <f>U225+U226</f>
        <v>1607699.7942376148</v>
      </c>
    </row>
    <row r="227" spans="1:26" x14ac:dyDescent="0.3">
      <c r="A227" s="8">
        <f t="shared" si="182"/>
        <v>99</v>
      </c>
      <c r="B227" s="9">
        <f t="shared" si="183"/>
        <v>43611.200000000004</v>
      </c>
      <c r="C227" s="12">
        <f t="shared" si="184"/>
        <v>1</v>
      </c>
      <c r="D227" s="12">
        <f t="shared" si="184"/>
        <v>1</v>
      </c>
      <c r="E227" s="12">
        <f t="shared" si="184"/>
        <v>1</v>
      </c>
      <c r="F227" s="12">
        <f t="shared" si="184"/>
        <v>0</v>
      </c>
      <c r="G227" s="26">
        <f t="shared" si="184"/>
        <v>1</v>
      </c>
      <c r="H227" s="26">
        <f t="shared" si="197"/>
        <v>1</v>
      </c>
      <c r="I227" s="12">
        <f>(E227*H227)+(F227*(G227^$F$23))*H227</f>
        <v>1</v>
      </c>
      <c r="J227" s="12">
        <f t="shared" ref="J227:N227" si="207">J212</f>
        <v>6.6854386029276888E-2</v>
      </c>
      <c r="K227" s="12">
        <f t="shared" si="207"/>
        <v>0.12612815056682686</v>
      </c>
      <c r="L227" s="12">
        <f t="shared" si="207"/>
        <v>0.20948747110833915</v>
      </c>
      <c r="M227" s="12">
        <f t="shared" si="207"/>
        <v>0.30396778809113256</v>
      </c>
      <c r="N227" s="12">
        <f t="shared" si="207"/>
        <v>0.2935667901823385</v>
      </c>
      <c r="O227" s="9">
        <f t="shared" si="187"/>
        <v>43611.200000000004</v>
      </c>
      <c r="P227" s="9">
        <f t="shared" si="188"/>
        <v>2915.6000000000004</v>
      </c>
      <c r="Q227" s="9">
        <f t="shared" si="189"/>
        <v>5500.6</v>
      </c>
      <c r="R227" s="9">
        <f t="shared" si="190"/>
        <v>9136.0000000000018</v>
      </c>
      <c r="S227" s="9">
        <f t="shared" si="191"/>
        <v>13256.400000000001</v>
      </c>
      <c r="T227" s="9">
        <f t="shared" si="192"/>
        <v>12802.800000000003</v>
      </c>
      <c r="U227" s="9">
        <v>0</v>
      </c>
      <c r="V227" s="10">
        <f t="shared" si="194"/>
        <v>142.60139138569909</v>
      </c>
      <c r="W227" s="10">
        <f t="shared" si="194"/>
        <v>0</v>
      </c>
      <c r="X227" s="11">
        <f t="shared" si="195"/>
        <v>6219.0178000000005</v>
      </c>
      <c r="Y227" s="11">
        <f>O227*W227/1000</f>
        <v>0</v>
      </c>
      <c r="Z227" s="9">
        <f>B227</f>
        <v>43611.200000000004</v>
      </c>
    </row>
    <row r="228" spans="1:26" x14ac:dyDescent="0.3">
      <c r="A228" s="8">
        <f t="shared" si="182"/>
        <v>99</v>
      </c>
      <c r="B228" s="9">
        <f t="shared" si="183"/>
        <v>174444.79999999999</v>
      </c>
      <c r="C228" s="12">
        <f t="shared" si="184"/>
        <v>1</v>
      </c>
      <c r="D228" s="12">
        <f t="shared" si="184"/>
        <v>1</v>
      </c>
      <c r="E228" s="12">
        <f t="shared" si="184"/>
        <v>0</v>
      </c>
      <c r="F228" s="12">
        <f t="shared" si="184"/>
        <v>1</v>
      </c>
      <c r="G228" s="26">
        <f t="shared" si="184"/>
        <v>1</v>
      </c>
      <c r="H228" s="26">
        <f t="shared" si="197"/>
        <v>1</v>
      </c>
      <c r="I228" s="12">
        <f>(E228*H228)+(F228*(G228^$F$23))*H228</f>
        <v>1</v>
      </c>
      <c r="J228" s="12">
        <f t="shared" ref="J228:N228" si="208">J213</f>
        <v>6.6854386029276888E-2</v>
      </c>
      <c r="K228" s="12">
        <f t="shared" si="208"/>
        <v>0.12612815056682686</v>
      </c>
      <c r="L228" s="12">
        <f t="shared" si="208"/>
        <v>0.20948747110833915</v>
      </c>
      <c r="M228" s="12">
        <f t="shared" si="208"/>
        <v>0.30396778809113256</v>
      </c>
      <c r="N228" s="12">
        <f t="shared" si="208"/>
        <v>0.2935667901823385</v>
      </c>
      <c r="O228" s="9">
        <f t="shared" si="187"/>
        <v>174444.79999999999</v>
      </c>
      <c r="P228" s="9">
        <f t="shared" si="188"/>
        <v>11662.4</v>
      </c>
      <c r="Q228" s="9">
        <f t="shared" si="189"/>
        <v>22002.399999999998</v>
      </c>
      <c r="R228" s="9">
        <f t="shared" si="190"/>
        <v>36544</v>
      </c>
      <c r="S228" s="9">
        <f t="shared" si="191"/>
        <v>53025.599999999999</v>
      </c>
      <c r="T228" s="9">
        <f t="shared" si="192"/>
        <v>51211.199999999997</v>
      </c>
      <c r="U228" s="9">
        <v>0</v>
      </c>
      <c r="V228" s="10">
        <f t="shared" si="194"/>
        <v>142.60139138569909</v>
      </c>
      <c r="W228" s="10">
        <f t="shared" si="194"/>
        <v>25</v>
      </c>
      <c r="X228" s="11">
        <f t="shared" si="195"/>
        <v>24876.071199999998</v>
      </c>
      <c r="Y228" s="11">
        <f>O228*W228/1000</f>
        <v>4361.12</v>
      </c>
      <c r="Z228" s="9">
        <f>B228</f>
        <v>174444.79999999999</v>
      </c>
    </row>
    <row r="229" spans="1:26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9">
        <f>SUM(P217:P228)</f>
        <v>102878.86633258154</v>
      </c>
      <c r="Q229" s="9">
        <f>SUM(Q217:Q228)</f>
        <v>100457.02731466093</v>
      </c>
      <c r="R229" s="9">
        <f>SUM(R217:R228)</f>
        <v>94806.595203530873</v>
      </c>
      <c r="S229" s="9">
        <f>SUM(S217:S228)</f>
        <v>91502.908310458559</v>
      </c>
      <c r="T229" s="9">
        <f>SUM(T217:T228)</f>
        <v>78180.19457516371</v>
      </c>
      <c r="U229" s="9"/>
      <c r="V229" s="8"/>
      <c r="W229" s="8"/>
      <c r="X229" s="11">
        <f>SUM(X217:X228)</f>
        <v>105262.29667054562</v>
      </c>
      <c r="Y229" s="11">
        <f>SUM(Y217:Y228)</f>
        <v>25815.637509669068</v>
      </c>
      <c r="Z229" s="8"/>
    </row>
    <row r="230" spans="1:26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11"/>
      <c r="Y230" s="11"/>
      <c r="Z230" s="8"/>
    </row>
    <row r="231" spans="1:26" x14ac:dyDescent="0.3">
      <c r="A231" s="25" t="s">
        <v>44</v>
      </c>
      <c r="B231" s="25" t="s">
        <v>1</v>
      </c>
      <c r="C231" s="25" t="s">
        <v>2</v>
      </c>
      <c r="D231" s="25" t="s">
        <v>57</v>
      </c>
      <c r="E231" s="25" t="s">
        <v>55</v>
      </c>
      <c r="F231" s="25" t="s">
        <v>56</v>
      </c>
      <c r="G231" s="25" t="s">
        <v>58</v>
      </c>
      <c r="H231" s="25" t="s">
        <v>59</v>
      </c>
      <c r="I231" s="25" t="s">
        <v>62</v>
      </c>
      <c r="J231" s="25" t="s">
        <v>10</v>
      </c>
      <c r="K231" s="25" t="s">
        <v>11</v>
      </c>
      <c r="L231" s="25" t="s">
        <v>12</v>
      </c>
      <c r="M231" s="25" t="s">
        <v>13</v>
      </c>
      <c r="N231" s="25" t="s">
        <v>14</v>
      </c>
      <c r="O231" s="25" t="s">
        <v>33</v>
      </c>
      <c r="P231" s="25" t="s">
        <v>63</v>
      </c>
      <c r="Q231" s="25" t="s">
        <v>64</v>
      </c>
      <c r="R231" s="25" t="s">
        <v>65</v>
      </c>
      <c r="S231" s="25" t="s">
        <v>66</v>
      </c>
      <c r="T231" s="25" t="s">
        <v>67</v>
      </c>
      <c r="U231" s="25" t="s">
        <v>68</v>
      </c>
      <c r="V231" s="25" t="s">
        <v>69</v>
      </c>
      <c r="W231" s="25" t="s">
        <v>70</v>
      </c>
      <c r="X231" s="27" t="s">
        <v>71</v>
      </c>
      <c r="Y231" s="27" t="s">
        <v>72</v>
      </c>
      <c r="Z231" s="25" t="s">
        <v>73</v>
      </c>
    </row>
    <row r="232" spans="1:26" x14ac:dyDescent="0.3">
      <c r="A232" s="8">
        <f t="shared" ref="A232:A243" si="209">A217</f>
        <v>12.1</v>
      </c>
      <c r="B232" s="9">
        <f t="shared" ref="B232:B243" si="210">Z217</f>
        <v>102878.86633258154</v>
      </c>
      <c r="C232" s="12">
        <f t="shared" ref="C232:G243" si="211">C217</f>
        <v>0.63681879211474035</v>
      </c>
      <c r="D232" s="12">
        <f t="shared" si="211"/>
        <v>0.75</v>
      </c>
      <c r="E232" s="12">
        <f t="shared" si="211"/>
        <v>0.47761409408605526</v>
      </c>
      <c r="F232" s="12">
        <f t="shared" si="211"/>
        <v>0.15920469802868509</v>
      </c>
      <c r="G232" s="26">
        <f t="shared" si="211"/>
        <v>1</v>
      </c>
      <c r="H232" s="26">
        <f>$M$19</f>
        <v>1</v>
      </c>
      <c r="I232" s="12">
        <f t="shared" ref="I232:I241" si="212">(E232*H232)+(F232*(G232^$F$22))*H232</f>
        <v>0.63681879211474035</v>
      </c>
      <c r="J232" s="12">
        <f>J217</f>
        <v>0.82224630541871924</v>
      </c>
      <c r="K232" s="12">
        <f t="shared" ref="K232:N232" si="213">K217</f>
        <v>0.17477832512315272</v>
      </c>
      <c r="L232" s="12">
        <f t="shared" si="213"/>
        <v>2.9753694581280787E-3</v>
      </c>
      <c r="M232" s="12">
        <f t="shared" si="213"/>
        <v>0</v>
      </c>
      <c r="N232" s="12">
        <f t="shared" si="213"/>
        <v>0</v>
      </c>
      <c r="O232" s="9">
        <f t="shared" ref="O232:O243" si="214">B232*I232</f>
        <v>65515.195392048408</v>
      </c>
      <c r="P232" s="9">
        <f t="shared" ref="P232:P243" si="215">$O232*J232</f>
        <v>53869.627359897306</v>
      </c>
      <c r="Q232" s="9">
        <f t="shared" ref="Q232:Q243" si="216">$O232*K232</f>
        <v>11450.636120738314</v>
      </c>
      <c r="R232" s="9">
        <f t="shared" ref="R232:R243" si="217">$O232*L232</f>
        <v>194.93191141279428</v>
      </c>
      <c r="S232" s="9">
        <f t="shared" ref="S232:S243" si="218">$O232*M232</f>
        <v>0</v>
      </c>
      <c r="T232" s="9">
        <f t="shared" ref="T232:T243" si="219">$O232*N232</f>
        <v>0</v>
      </c>
      <c r="U232" s="9">
        <f t="shared" ref="U232:U241" si="220">B232-O232</f>
        <v>37363.670940533135</v>
      </c>
      <c r="V232" s="10">
        <f t="shared" ref="V232:W243" si="221">V217</f>
        <v>546.30269950738921</v>
      </c>
      <c r="W232" s="10">
        <f t="shared" si="221"/>
        <v>40</v>
      </c>
      <c r="X232" s="11">
        <f t="shared" ref="X232:X243" si="222">O232*V232/1000</f>
        <v>35791.128101430113</v>
      </c>
      <c r="Y232" s="11">
        <f t="shared" ref="Y232:Y241" si="223">B232*W232/1000</f>
        <v>4115.1546533032615</v>
      </c>
      <c r="Z232" s="9">
        <f>P244</f>
        <v>104879.67114184296</v>
      </c>
    </row>
    <row r="233" spans="1:26" x14ac:dyDescent="0.3">
      <c r="A233" s="8">
        <f t="shared" si="209"/>
        <v>12.2</v>
      </c>
      <c r="B233" s="9">
        <f t="shared" si="210"/>
        <v>100457.02731466093</v>
      </c>
      <c r="C233" s="12">
        <f t="shared" si="211"/>
        <v>0.42001737794512095</v>
      </c>
      <c r="D233" s="12">
        <f t="shared" si="211"/>
        <v>0.67</v>
      </c>
      <c r="E233" s="12">
        <f t="shared" si="211"/>
        <v>0.28141164322323103</v>
      </c>
      <c r="F233" s="12">
        <f t="shared" si="211"/>
        <v>0.13860573472188992</v>
      </c>
      <c r="G233" s="26">
        <f t="shared" si="211"/>
        <v>1</v>
      </c>
      <c r="H233" s="26">
        <f t="shared" ref="H233:H243" si="224">H232</f>
        <v>1</v>
      </c>
      <c r="I233" s="12">
        <f t="shared" si="212"/>
        <v>0.42001737794512095</v>
      </c>
      <c r="J233" s="12">
        <f t="shared" ref="J233:N233" si="225">J218</f>
        <v>0.32712718114768841</v>
      </c>
      <c r="K233" s="12">
        <f t="shared" si="225"/>
        <v>0.508244888169335</v>
      </c>
      <c r="L233" s="12">
        <f t="shared" si="225"/>
        <v>0.16043053306949692</v>
      </c>
      <c r="M233" s="12">
        <f t="shared" si="225"/>
        <v>4.1973976134796424E-3</v>
      </c>
      <c r="N233" s="12">
        <f t="shared" si="225"/>
        <v>0</v>
      </c>
      <c r="O233" s="9">
        <f t="shared" si="214"/>
        <v>42193.697208865276</v>
      </c>
      <c r="P233" s="9">
        <f t="shared" si="215"/>
        <v>13802.705230135187</v>
      </c>
      <c r="Q233" s="9">
        <f t="shared" si="216"/>
        <v>21444.730919370515</v>
      </c>
      <c r="R233" s="9">
        <f t="shared" si="217"/>
        <v>6769.1573353912008</v>
      </c>
      <c r="S233" s="9">
        <f t="shared" si="218"/>
        <v>177.10372396837377</v>
      </c>
      <c r="T233" s="9">
        <f t="shared" si="219"/>
        <v>0</v>
      </c>
      <c r="U233" s="9">
        <f t="shared" si="220"/>
        <v>58263.330105795649</v>
      </c>
      <c r="V233" s="10">
        <f t="shared" si="221"/>
        <v>267.27606883732085</v>
      </c>
      <c r="W233" s="10">
        <f t="shared" si="221"/>
        <v>32</v>
      </c>
      <c r="X233" s="11">
        <f t="shared" si="222"/>
        <v>11277.365519697749</v>
      </c>
      <c r="Y233" s="11">
        <f t="shared" si="223"/>
        <v>3214.6248740691494</v>
      </c>
      <c r="Z233" s="9">
        <f>Q244</f>
        <v>102272.71414004269</v>
      </c>
    </row>
    <row r="234" spans="1:26" x14ac:dyDescent="0.3">
      <c r="A234" s="8">
        <f t="shared" si="209"/>
        <v>12.3</v>
      </c>
      <c r="B234" s="9">
        <f t="shared" si="210"/>
        <v>94806.595203530873</v>
      </c>
      <c r="C234" s="12">
        <f t="shared" si="211"/>
        <v>0.26927790828311715</v>
      </c>
      <c r="D234" s="12">
        <f t="shared" si="211"/>
        <v>0.6</v>
      </c>
      <c r="E234" s="12">
        <f t="shared" si="211"/>
        <v>0.16156674496987028</v>
      </c>
      <c r="F234" s="12">
        <f t="shared" si="211"/>
        <v>0.10771116331324687</v>
      </c>
      <c r="G234" s="26">
        <f t="shared" si="211"/>
        <v>1</v>
      </c>
      <c r="H234" s="26">
        <f t="shared" si="224"/>
        <v>1</v>
      </c>
      <c r="I234" s="12">
        <f t="shared" si="212"/>
        <v>0.26927790828311715</v>
      </c>
      <c r="J234" s="12">
        <f t="shared" ref="J234:N234" si="226">J219</f>
        <v>0.16461217523231558</v>
      </c>
      <c r="K234" s="12">
        <f t="shared" si="226"/>
        <v>0.37440735824009103</v>
      </c>
      <c r="L234" s="12">
        <f t="shared" si="226"/>
        <v>0.36245970036032621</v>
      </c>
      <c r="M234" s="12">
        <f t="shared" si="226"/>
        <v>9.3210695998482834E-2</v>
      </c>
      <c r="N234" s="12">
        <f t="shared" si="226"/>
        <v>5.3100701687843728E-3</v>
      </c>
      <c r="O234" s="9">
        <f t="shared" si="214"/>
        <v>25529.321647851</v>
      </c>
      <c r="P234" s="9">
        <f t="shared" si="215"/>
        <v>4202.4371686581962</v>
      </c>
      <c r="Q234" s="9">
        <f t="shared" si="216"/>
        <v>9558.3658758334604</v>
      </c>
      <c r="R234" s="9">
        <f t="shared" si="217"/>
        <v>9253.3502748824631</v>
      </c>
      <c r="S234" s="9">
        <f t="shared" si="218"/>
        <v>2379.6058391653264</v>
      </c>
      <c r="T234" s="9">
        <f t="shared" si="219"/>
        <v>135.56248931155471</v>
      </c>
      <c r="U234" s="9">
        <f t="shared" si="220"/>
        <v>69277.273555679873</v>
      </c>
      <c r="V234" s="10">
        <f t="shared" si="221"/>
        <v>211.64469941209938</v>
      </c>
      <c r="W234" s="10">
        <f t="shared" si="221"/>
        <v>25</v>
      </c>
      <c r="X234" s="11">
        <f t="shared" si="222"/>
        <v>5403.1456063542264</v>
      </c>
      <c r="Y234" s="11">
        <f t="shared" si="223"/>
        <v>2370.1648800882722</v>
      </c>
      <c r="Z234" s="9">
        <f>R244</f>
        <v>96276.480554279464</v>
      </c>
    </row>
    <row r="235" spans="1:26" x14ac:dyDescent="0.3">
      <c r="A235" s="8">
        <f t="shared" si="209"/>
        <v>12.4</v>
      </c>
      <c r="B235" s="9">
        <f t="shared" si="210"/>
        <v>91502.908310458559</v>
      </c>
      <c r="C235" s="12">
        <f t="shared" si="211"/>
        <v>0.16648322725750109</v>
      </c>
      <c r="D235" s="12">
        <f t="shared" si="211"/>
        <v>0.55000000000000004</v>
      </c>
      <c r="E235" s="12">
        <f t="shared" si="211"/>
        <v>9.1565774991625604E-2</v>
      </c>
      <c r="F235" s="12">
        <f t="shared" si="211"/>
        <v>7.4917452265875484E-2</v>
      </c>
      <c r="G235" s="26">
        <f t="shared" si="211"/>
        <v>1</v>
      </c>
      <c r="H235" s="26">
        <f t="shared" si="224"/>
        <v>1</v>
      </c>
      <c r="I235" s="12">
        <f t="shared" si="212"/>
        <v>0.16648322725750109</v>
      </c>
      <c r="J235" s="12">
        <f t="shared" ref="J235:N235" si="227">J220</f>
        <v>0.11023282552457603</v>
      </c>
      <c r="K235" s="12">
        <f t="shared" si="227"/>
        <v>0.25725783271054903</v>
      </c>
      <c r="L235" s="12">
        <f t="shared" si="227"/>
        <v>0.36641276228801378</v>
      </c>
      <c r="M235" s="12">
        <f t="shared" si="227"/>
        <v>0.22219028456453005</v>
      </c>
      <c r="N235" s="12">
        <f t="shared" si="227"/>
        <v>4.3978154642138542E-2</v>
      </c>
      <c r="O235" s="9">
        <f t="shared" si="214"/>
        <v>15233.699478972358</v>
      </c>
      <c r="P235" s="9">
        <f t="shared" si="215"/>
        <v>1679.2537367593845</v>
      </c>
      <c r="Q235" s="9">
        <f t="shared" si="216"/>
        <v>3918.9885121242487</v>
      </c>
      <c r="R235" s="9">
        <f t="shared" si="217"/>
        <v>5581.8219059557377</v>
      </c>
      <c r="S235" s="9">
        <f t="shared" si="218"/>
        <v>3384.7800222034011</v>
      </c>
      <c r="T235" s="9">
        <f t="shared" si="219"/>
        <v>669.94999145811164</v>
      </c>
      <c r="U235" s="9">
        <f t="shared" si="220"/>
        <v>76269.208831486205</v>
      </c>
      <c r="V235" s="10">
        <f t="shared" si="221"/>
        <v>181.69200919804541</v>
      </c>
      <c r="W235" s="10">
        <f t="shared" si="221"/>
        <v>20</v>
      </c>
      <c r="X235" s="11">
        <f t="shared" si="222"/>
        <v>2767.8414658537049</v>
      </c>
      <c r="Y235" s="11">
        <f t="shared" si="223"/>
        <v>1830.0581662091711</v>
      </c>
      <c r="Z235" s="9">
        <f>S244</f>
        <v>92555.118194924056</v>
      </c>
    </row>
    <row r="236" spans="1:26" x14ac:dyDescent="0.3">
      <c r="A236" s="8">
        <f t="shared" si="209"/>
        <v>12.5</v>
      </c>
      <c r="B236" s="9">
        <f t="shared" si="210"/>
        <v>78180.19457516371</v>
      </c>
      <c r="C236" s="12">
        <f t="shared" si="211"/>
        <v>0.11621438086034425</v>
      </c>
      <c r="D236" s="12">
        <f t="shared" si="211"/>
        <v>0.5</v>
      </c>
      <c r="E236" s="12">
        <f t="shared" si="211"/>
        <v>5.8107190430172123E-2</v>
      </c>
      <c r="F236" s="12">
        <f t="shared" si="211"/>
        <v>5.8107190430172123E-2</v>
      </c>
      <c r="G236" s="26">
        <f t="shared" si="211"/>
        <v>1</v>
      </c>
      <c r="H236" s="26">
        <f t="shared" si="224"/>
        <v>1</v>
      </c>
      <c r="I236" s="12">
        <f t="shared" si="212"/>
        <v>0.11621438086034425</v>
      </c>
      <c r="J236" s="12">
        <f t="shared" ref="J236:N236" si="228">J221</f>
        <v>6.6299584222946392E-2</v>
      </c>
      <c r="K236" s="12">
        <f t="shared" si="228"/>
        <v>0.15934374648836949</v>
      </c>
      <c r="L236" s="12">
        <f t="shared" si="228"/>
        <v>0.25002809304416229</v>
      </c>
      <c r="M236" s="12">
        <f t="shared" si="228"/>
        <v>0.24744353298123384</v>
      </c>
      <c r="N236" s="12">
        <f t="shared" si="228"/>
        <v>0.27677267108663894</v>
      </c>
      <c r="O236" s="9">
        <f t="shared" si="214"/>
        <v>9085.6629080938947</v>
      </c>
      <c r="P236" s="9">
        <f t="shared" si="215"/>
        <v>602.37567319647121</v>
      </c>
      <c r="Q236" s="9">
        <f t="shared" si="216"/>
        <v>1447.7435671060955</v>
      </c>
      <c r="R236" s="9">
        <f t="shared" si="217"/>
        <v>2271.6709709527945</v>
      </c>
      <c r="S236" s="9">
        <f t="shared" si="218"/>
        <v>2248.1885294553044</v>
      </c>
      <c r="T236" s="9">
        <f t="shared" si="219"/>
        <v>2514.6631916659471</v>
      </c>
      <c r="U236" s="9">
        <f t="shared" si="220"/>
        <v>69094.531667069823</v>
      </c>
      <c r="V236" s="10">
        <f t="shared" si="221"/>
        <v>138.56972693561073</v>
      </c>
      <c r="W236" s="10">
        <f t="shared" si="221"/>
        <v>15</v>
      </c>
      <c r="X236" s="11">
        <f t="shared" si="222"/>
        <v>1258.9978282035777</v>
      </c>
      <c r="Y236" s="11">
        <f t="shared" si="223"/>
        <v>1172.7029186274556</v>
      </c>
      <c r="Z236" s="9">
        <f>T244</f>
        <v>78928.382264218701</v>
      </c>
    </row>
    <row r="237" spans="1:26" x14ac:dyDescent="0.3">
      <c r="A237" s="8">
        <f t="shared" si="209"/>
        <v>24</v>
      </c>
      <c r="B237" s="9">
        <f t="shared" si="210"/>
        <v>305681.96275032085</v>
      </c>
      <c r="C237" s="12">
        <f t="shared" si="211"/>
        <v>0.13154892939973145</v>
      </c>
      <c r="D237" s="12">
        <f t="shared" si="211"/>
        <v>0.46</v>
      </c>
      <c r="E237" s="12">
        <f t="shared" si="211"/>
        <v>6.051250752387647E-2</v>
      </c>
      <c r="F237" s="12">
        <f t="shared" si="211"/>
        <v>7.1036421875854988E-2</v>
      </c>
      <c r="G237" s="26">
        <f t="shared" si="211"/>
        <v>1</v>
      </c>
      <c r="H237" s="26">
        <f t="shared" si="224"/>
        <v>1</v>
      </c>
      <c r="I237" s="12">
        <f t="shared" si="212"/>
        <v>0.13154892939973145</v>
      </c>
      <c r="J237" s="12">
        <f t="shared" ref="J237:N237" si="229">J222</f>
        <v>0.22999392058362397</v>
      </c>
      <c r="K237" s="12">
        <f t="shared" si="229"/>
        <v>0.32812849966403224</v>
      </c>
      <c r="L237" s="12">
        <f t="shared" si="229"/>
        <v>0.25575144786100534</v>
      </c>
      <c r="M237" s="12">
        <f t="shared" si="229"/>
        <v>0.12373212171631523</v>
      </c>
      <c r="N237" s="12">
        <f t="shared" si="229"/>
        <v>6.2394010175023197E-2</v>
      </c>
      <c r="O237" s="9">
        <f t="shared" si="214"/>
        <v>40212.1349366133</v>
      </c>
      <c r="P237" s="9">
        <f t="shared" si="215"/>
        <v>9248.5465691094105</v>
      </c>
      <c r="Q237" s="9">
        <f t="shared" si="216"/>
        <v>13194.747505038536</v>
      </c>
      <c r="R237" s="9">
        <f t="shared" si="217"/>
        <v>10284.311731620968</v>
      </c>
      <c r="S237" s="9">
        <f t="shared" si="218"/>
        <v>4975.5327744499291</v>
      </c>
      <c r="T237" s="9">
        <f t="shared" si="219"/>
        <v>2508.9963563944561</v>
      </c>
      <c r="U237" s="9">
        <f t="shared" si="220"/>
        <v>265469.82781370752</v>
      </c>
      <c r="V237" s="10">
        <f t="shared" si="221"/>
        <v>222.65257735257416</v>
      </c>
      <c r="W237" s="10">
        <f t="shared" si="221"/>
        <v>10</v>
      </c>
      <c r="X237" s="11">
        <f t="shared" si="222"/>
        <v>8953.3354844864425</v>
      </c>
      <c r="Y237" s="11">
        <f t="shared" si="223"/>
        <v>3056.8196275032083</v>
      </c>
      <c r="Z237" s="9">
        <f>SUM(U232:U236)</f>
        <v>310268.01510056469</v>
      </c>
    </row>
    <row r="238" spans="1:26" x14ac:dyDescent="0.3">
      <c r="A238" s="8">
        <f t="shared" si="209"/>
        <v>36</v>
      </c>
      <c r="B238" s="9">
        <f t="shared" si="210"/>
        <v>261264.48055836547</v>
      </c>
      <c r="C238" s="12">
        <f t="shared" si="211"/>
        <v>6.9972761225464045E-2</v>
      </c>
      <c r="D238" s="12">
        <f t="shared" si="211"/>
        <v>0.42</v>
      </c>
      <c r="E238" s="12">
        <f t="shared" si="211"/>
        <v>2.9388559714694899E-2</v>
      </c>
      <c r="F238" s="12">
        <f t="shared" si="211"/>
        <v>4.058420151076915E-2</v>
      </c>
      <c r="G238" s="26">
        <f t="shared" si="211"/>
        <v>1</v>
      </c>
      <c r="H238" s="26">
        <f t="shared" si="224"/>
        <v>1</v>
      </c>
      <c r="I238" s="12">
        <f t="shared" si="212"/>
        <v>6.9972761225464045E-2</v>
      </c>
      <c r="J238" s="12">
        <f t="shared" ref="J238:N238" si="230">J223</f>
        <v>0.15683441688739064</v>
      </c>
      <c r="K238" s="12">
        <f t="shared" si="230"/>
        <v>0.28645958744682559</v>
      </c>
      <c r="L238" s="12">
        <f t="shared" si="230"/>
        <v>0.28758327313588572</v>
      </c>
      <c r="M238" s="12">
        <f t="shared" si="230"/>
        <v>0.17505417770286541</v>
      </c>
      <c r="N238" s="12">
        <f t="shared" si="230"/>
        <v>9.4068544827032669E-2</v>
      </c>
      <c r="O238" s="9">
        <f t="shared" si="214"/>
        <v>18281.397114805401</v>
      </c>
      <c r="P238" s="9">
        <f t="shared" si="215"/>
        <v>2867.1522563873305</v>
      </c>
      <c r="Q238" s="9">
        <f t="shared" si="216"/>
        <v>5236.8814754587429</v>
      </c>
      <c r="R238" s="9">
        <f t="shared" si="217"/>
        <v>5257.4240197726749</v>
      </c>
      <c r="S238" s="9">
        <f t="shared" si="218"/>
        <v>3200.2349391917955</v>
      </c>
      <c r="T238" s="9">
        <f t="shared" si="219"/>
        <v>1719.7044239948575</v>
      </c>
      <c r="U238" s="9">
        <f t="shared" si="220"/>
        <v>242983.08344356006</v>
      </c>
      <c r="V238" s="10">
        <f t="shared" si="221"/>
        <v>196.06886588008669</v>
      </c>
      <c r="W238" s="10">
        <f t="shared" si="221"/>
        <v>6</v>
      </c>
      <c r="X238" s="11">
        <f t="shared" si="222"/>
        <v>3584.412799003384</v>
      </c>
      <c r="Y238" s="11">
        <f t="shared" si="223"/>
        <v>1567.5868833501927</v>
      </c>
      <c r="Z238" s="9">
        <f>U237</f>
        <v>265469.82781370752</v>
      </c>
    </row>
    <row r="239" spans="1:26" x14ac:dyDescent="0.3">
      <c r="A239" s="8">
        <f t="shared" si="209"/>
        <v>48</v>
      </c>
      <c r="B239" s="9">
        <f t="shared" si="210"/>
        <v>238670.84993222338</v>
      </c>
      <c r="C239" s="12">
        <f t="shared" si="211"/>
        <v>4.3094584217308121E-2</v>
      </c>
      <c r="D239" s="12">
        <f t="shared" si="211"/>
        <v>0.38</v>
      </c>
      <c r="E239" s="12">
        <f t="shared" si="211"/>
        <v>1.6375942002577085E-2</v>
      </c>
      <c r="F239" s="12">
        <f t="shared" si="211"/>
        <v>2.6718642214731036E-2</v>
      </c>
      <c r="G239" s="26">
        <f t="shared" si="211"/>
        <v>1</v>
      </c>
      <c r="H239" s="26">
        <f t="shared" si="224"/>
        <v>1</v>
      </c>
      <c r="I239" s="12">
        <f t="shared" si="212"/>
        <v>4.3094584217308121E-2</v>
      </c>
      <c r="J239" s="12">
        <f t="shared" ref="J239:N239" si="231">J224</f>
        <v>0.11839323467230443</v>
      </c>
      <c r="K239" s="12">
        <f t="shared" si="231"/>
        <v>0.24237390516460283</v>
      </c>
      <c r="L239" s="12">
        <f t="shared" si="231"/>
        <v>0.30247659317426762</v>
      </c>
      <c r="M239" s="12">
        <f t="shared" si="231"/>
        <v>0.20779220779220781</v>
      </c>
      <c r="N239" s="12">
        <f t="shared" si="231"/>
        <v>0.12911507097553609</v>
      </c>
      <c r="O239" s="9">
        <f t="shared" si="214"/>
        <v>10285.421042620708</v>
      </c>
      <c r="P239" s="9">
        <f t="shared" si="215"/>
        <v>1217.7242672024518</v>
      </c>
      <c r="Q239" s="9">
        <f t="shared" si="216"/>
        <v>2492.9176643621618</v>
      </c>
      <c r="R239" s="9">
        <f t="shared" si="217"/>
        <v>3111.0991163348353</v>
      </c>
      <c r="S239" s="9">
        <f t="shared" si="218"/>
        <v>2137.2303465185887</v>
      </c>
      <c r="T239" s="9">
        <f t="shared" si="219"/>
        <v>1328.0028679312452</v>
      </c>
      <c r="U239" s="9">
        <f t="shared" si="220"/>
        <v>228385.42888960268</v>
      </c>
      <c r="V239" s="10">
        <f t="shared" si="221"/>
        <v>180.52733313198431</v>
      </c>
      <c r="W239" s="10">
        <f t="shared" si="221"/>
        <v>4</v>
      </c>
      <c r="X239" s="11">
        <f t="shared" si="222"/>
        <v>1856.79963096391</v>
      </c>
      <c r="Y239" s="11">
        <f t="shared" si="223"/>
        <v>954.68339972889351</v>
      </c>
      <c r="Z239" s="9">
        <f>U238</f>
        <v>242983.08344356006</v>
      </c>
    </row>
    <row r="240" spans="1:26" x14ac:dyDescent="0.3">
      <c r="A240" s="8">
        <f t="shared" si="209"/>
        <v>60</v>
      </c>
      <c r="B240" s="9">
        <f t="shared" si="210"/>
        <v>223692.87241100313</v>
      </c>
      <c r="C240" s="12">
        <f t="shared" si="211"/>
        <v>2.7801221267934269E-2</v>
      </c>
      <c r="D240" s="12">
        <f t="shared" si="211"/>
        <v>0.34</v>
      </c>
      <c r="E240" s="12">
        <f t="shared" si="211"/>
        <v>9.4524152310976519E-3</v>
      </c>
      <c r="F240" s="12">
        <f t="shared" si="211"/>
        <v>1.8348806036836619E-2</v>
      </c>
      <c r="G240" s="26">
        <f t="shared" si="211"/>
        <v>1</v>
      </c>
      <c r="H240" s="26">
        <f t="shared" si="224"/>
        <v>1</v>
      </c>
      <c r="I240" s="12">
        <f t="shared" si="212"/>
        <v>2.7801221267934273E-2</v>
      </c>
      <c r="J240" s="12">
        <f t="shared" ref="J240:N240" si="232">J225</f>
        <v>0.10178571428571428</v>
      </c>
      <c r="K240" s="12">
        <f t="shared" si="232"/>
        <v>0.20535714285714285</v>
      </c>
      <c r="L240" s="12">
        <f t="shared" si="232"/>
        <v>0.26279761904761906</v>
      </c>
      <c r="M240" s="12">
        <f t="shared" si="232"/>
        <v>0.25952380952380955</v>
      </c>
      <c r="N240" s="12">
        <f t="shared" si="232"/>
        <v>0.17053571428571429</v>
      </c>
      <c r="O240" s="9">
        <f t="shared" si="214"/>
        <v>6218.9350419580878</v>
      </c>
      <c r="P240" s="9">
        <f t="shared" si="215"/>
        <v>632.99874534216247</v>
      </c>
      <c r="Q240" s="9">
        <f t="shared" si="216"/>
        <v>1277.1027318306787</v>
      </c>
      <c r="R240" s="9">
        <f t="shared" si="217"/>
        <v>1634.3213220383905</v>
      </c>
      <c r="S240" s="9">
        <f t="shared" si="218"/>
        <v>1613.9617132700753</v>
      </c>
      <c r="T240" s="9">
        <f t="shared" si="219"/>
        <v>1060.5505294767811</v>
      </c>
      <c r="U240" s="9">
        <f t="shared" si="220"/>
        <v>217473.93736904504</v>
      </c>
      <c r="V240" s="10">
        <f t="shared" si="221"/>
        <v>172.09375</v>
      </c>
      <c r="W240" s="10">
        <f t="shared" si="221"/>
        <v>3</v>
      </c>
      <c r="X240" s="11">
        <f t="shared" si="222"/>
        <v>1070.2398523769746</v>
      </c>
      <c r="Y240" s="11">
        <f t="shared" si="223"/>
        <v>671.07861723300948</v>
      </c>
      <c r="Z240" s="9">
        <f>U239</f>
        <v>228385.42888960268</v>
      </c>
    </row>
    <row r="241" spans="1:26" x14ac:dyDescent="0.3">
      <c r="A241" s="8">
        <f t="shared" si="209"/>
        <v>72</v>
      </c>
      <c r="B241" s="9">
        <f t="shared" si="210"/>
        <v>1607699.7942376148</v>
      </c>
      <c r="C241" s="12">
        <f t="shared" si="211"/>
        <v>1.5113688934358575E-2</v>
      </c>
      <c r="D241" s="12">
        <f t="shared" si="211"/>
        <v>0.3</v>
      </c>
      <c r="E241" s="12">
        <f t="shared" si="211"/>
        <v>4.534106680307572E-3</v>
      </c>
      <c r="F241" s="12">
        <f t="shared" si="211"/>
        <v>1.0579582254051003E-2</v>
      </c>
      <c r="G241" s="26">
        <f t="shared" si="211"/>
        <v>1</v>
      </c>
      <c r="H241" s="26">
        <f t="shared" si="224"/>
        <v>1</v>
      </c>
      <c r="I241" s="12">
        <f t="shared" si="212"/>
        <v>1.5113688934358575E-2</v>
      </c>
      <c r="J241" s="12">
        <f t="shared" ref="J241:N241" si="233">J226</f>
        <v>8.9670981661272922E-2</v>
      </c>
      <c r="K241" s="12">
        <f t="shared" si="233"/>
        <v>0.1953883495145631</v>
      </c>
      <c r="L241" s="12">
        <f t="shared" si="233"/>
        <v>0.25674217907227614</v>
      </c>
      <c r="M241" s="12">
        <f t="shared" si="233"/>
        <v>0.25337108953613807</v>
      </c>
      <c r="N241" s="12">
        <f t="shared" si="233"/>
        <v>0.20482740021574972</v>
      </c>
      <c r="O241" s="9">
        <f t="shared" si="214"/>
        <v>24298.274589939596</v>
      </c>
      <c r="P241" s="9">
        <f t="shared" si="215"/>
        <v>2178.8501351550472</v>
      </c>
      <c r="Q241" s="9">
        <f t="shared" si="216"/>
        <v>4747.5997681799454</v>
      </c>
      <c r="R241" s="9">
        <f t="shared" si="217"/>
        <v>6238.391965917609</v>
      </c>
      <c r="S241" s="9">
        <f t="shared" si="218"/>
        <v>6156.4803067012535</v>
      </c>
      <c r="T241" s="9">
        <f t="shared" si="219"/>
        <v>4976.9524139857394</v>
      </c>
      <c r="U241" s="9">
        <f t="shared" si="220"/>
        <v>1583401.5196476753</v>
      </c>
      <c r="V241" s="10">
        <f t="shared" si="221"/>
        <v>167.3151294498382</v>
      </c>
      <c r="W241" s="10">
        <f t="shared" si="221"/>
        <v>2</v>
      </c>
      <c r="X241" s="11">
        <f t="shared" si="222"/>
        <v>4065.4689584234575</v>
      </c>
      <c r="Y241" s="11">
        <f t="shared" si="223"/>
        <v>3215.3995884752298</v>
      </c>
      <c r="Z241" s="9">
        <f>U240+U241</f>
        <v>1800875.4570167204</v>
      </c>
    </row>
    <row r="242" spans="1:26" x14ac:dyDescent="0.3">
      <c r="A242" s="8">
        <f t="shared" si="209"/>
        <v>99</v>
      </c>
      <c r="B242" s="9">
        <f t="shared" si="210"/>
        <v>43611.200000000004</v>
      </c>
      <c r="C242" s="12">
        <f t="shared" si="211"/>
        <v>1</v>
      </c>
      <c r="D242" s="12">
        <f t="shared" si="211"/>
        <v>1</v>
      </c>
      <c r="E242" s="12">
        <f t="shared" si="211"/>
        <v>1</v>
      </c>
      <c r="F242" s="12">
        <f t="shared" si="211"/>
        <v>0</v>
      </c>
      <c r="G242" s="26">
        <f t="shared" si="211"/>
        <v>1</v>
      </c>
      <c r="H242" s="26">
        <f t="shared" si="224"/>
        <v>1</v>
      </c>
      <c r="I242" s="12">
        <f>(E242*H242)+(F242*(G242^$F$23))*H242</f>
        <v>1</v>
      </c>
      <c r="J242" s="12">
        <f t="shared" ref="J242:N242" si="234">J227</f>
        <v>6.6854386029276888E-2</v>
      </c>
      <c r="K242" s="12">
        <f t="shared" si="234"/>
        <v>0.12612815056682686</v>
      </c>
      <c r="L242" s="12">
        <f t="shared" si="234"/>
        <v>0.20948747110833915</v>
      </c>
      <c r="M242" s="12">
        <f t="shared" si="234"/>
        <v>0.30396778809113256</v>
      </c>
      <c r="N242" s="12">
        <f t="shared" si="234"/>
        <v>0.2935667901823385</v>
      </c>
      <c r="O242" s="9">
        <f t="shared" si="214"/>
        <v>43611.200000000004</v>
      </c>
      <c r="P242" s="9">
        <f t="shared" si="215"/>
        <v>2915.6000000000004</v>
      </c>
      <c r="Q242" s="9">
        <f t="shared" si="216"/>
        <v>5500.6</v>
      </c>
      <c r="R242" s="9">
        <f t="shared" si="217"/>
        <v>9136.0000000000018</v>
      </c>
      <c r="S242" s="9">
        <f t="shared" si="218"/>
        <v>13256.400000000001</v>
      </c>
      <c r="T242" s="9">
        <f t="shared" si="219"/>
        <v>12802.800000000003</v>
      </c>
      <c r="U242" s="9">
        <v>0</v>
      </c>
      <c r="V242" s="10">
        <f t="shared" si="221"/>
        <v>142.60139138569909</v>
      </c>
      <c r="W242" s="10">
        <f t="shared" si="221"/>
        <v>0</v>
      </c>
      <c r="X242" s="11">
        <f t="shared" si="222"/>
        <v>6219.0178000000005</v>
      </c>
      <c r="Y242" s="11">
        <f>O242*W242/1000</f>
        <v>0</v>
      </c>
      <c r="Z242" s="9">
        <f>B242</f>
        <v>43611.200000000004</v>
      </c>
    </row>
    <row r="243" spans="1:26" x14ac:dyDescent="0.3">
      <c r="A243" s="8">
        <f t="shared" si="209"/>
        <v>99</v>
      </c>
      <c r="B243" s="9">
        <f t="shared" si="210"/>
        <v>174444.79999999999</v>
      </c>
      <c r="C243" s="12">
        <f t="shared" si="211"/>
        <v>1</v>
      </c>
      <c r="D243" s="12">
        <f t="shared" si="211"/>
        <v>1</v>
      </c>
      <c r="E243" s="12">
        <f t="shared" si="211"/>
        <v>0</v>
      </c>
      <c r="F243" s="12">
        <f t="shared" si="211"/>
        <v>1</v>
      </c>
      <c r="G243" s="26">
        <f t="shared" si="211"/>
        <v>1</v>
      </c>
      <c r="H243" s="26">
        <f t="shared" si="224"/>
        <v>1</v>
      </c>
      <c r="I243" s="12">
        <f>(E243*H243)+(F243*(G243^$F$23))*H243</f>
        <v>1</v>
      </c>
      <c r="J243" s="12">
        <f t="shared" ref="J243:N243" si="235">J228</f>
        <v>6.6854386029276888E-2</v>
      </c>
      <c r="K243" s="12">
        <f t="shared" si="235"/>
        <v>0.12612815056682686</v>
      </c>
      <c r="L243" s="12">
        <f t="shared" si="235"/>
        <v>0.20948747110833915</v>
      </c>
      <c r="M243" s="12">
        <f t="shared" si="235"/>
        <v>0.30396778809113256</v>
      </c>
      <c r="N243" s="12">
        <f t="shared" si="235"/>
        <v>0.2935667901823385</v>
      </c>
      <c r="O243" s="9">
        <f t="shared" si="214"/>
        <v>174444.79999999999</v>
      </c>
      <c r="P243" s="9">
        <f t="shared" si="215"/>
        <v>11662.4</v>
      </c>
      <c r="Q243" s="9">
        <f t="shared" si="216"/>
        <v>22002.399999999998</v>
      </c>
      <c r="R243" s="9">
        <f t="shared" si="217"/>
        <v>36544</v>
      </c>
      <c r="S243" s="9">
        <f t="shared" si="218"/>
        <v>53025.599999999999</v>
      </c>
      <c r="T243" s="9">
        <f t="shared" si="219"/>
        <v>51211.199999999997</v>
      </c>
      <c r="U243" s="9">
        <v>0</v>
      </c>
      <c r="V243" s="10">
        <f t="shared" si="221"/>
        <v>142.60139138569909</v>
      </c>
      <c r="W243" s="10">
        <f t="shared" si="221"/>
        <v>25</v>
      </c>
      <c r="X243" s="11">
        <f t="shared" si="222"/>
        <v>24876.071199999998</v>
      </c>
      <c r="Y243" s="11">
        <f>O243*W243/1000</f>
        <v>4361.12</v>
      </c>
      <c r="Z243" s="9">
        <f>B243</f>
        <v>174444.79999999999</v>
      </c>
    </row>
    <row r="244" spans="1:26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9">
        <f>SUM(P232:P243)</f>
        <v>104879.67114184296</v>
      </c>
      <c r="Q244" s="9">
        <f>SUM(Q232:Q243)</f>
        <v>102272.71414004269</v>
      </c>
      <c r="R244" s="9">
        <f>SUM(R232:R243)</f>
        <v>96276.480554279464</v>
      </c>
      <c r="S244" s="9">
        <f>SUM(S232:S243)</f>
        <v>92555.118194924056</v>
      </c>
      <c r="T244" s="9">
        <f>SUM(T232:T243)</f>
        <v>78928.382264218701</v>
      </c>
      <c r="U244" s="9"/>
      <c r="V244" s="8"/>
      <c r="W244" s="8"/>
      <c r="X244" s="11">
        <f>SUM(X232:X243)</f>
        <v>107123.82424679355</v>
      </c>
      <c r="Y244" s="11">
        <f>SUM(Y232:Y243)</f>
        <v>26529.393608587841</v>
      </c>
      <c r="Z244" s="8"/>
    </row>
    <row r="245" spans="1:26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11"/>
      <c r="Y245" s="11"/>
      <c r="Z245" s="8"/>
    </row>
    <row r="246" spans="1:26" x14ac:dyDescent="0.3">
      <c r="A246" s="25" t="s">
        <v>45</v>
      </c>
      <c r="B246" s="25" t="s">
        <v>1</v>
      </c>
      <c r="C246" s="25" t="s">
        <v>2</v>
      </c>
      <c r="D246" s="25" t="s">
        <v>57</v>
      </c>
      <c r="E246" s="25" t="s">
        <v>55</v>
      </c>
      <c r="F246" s="25" t="s">
        <v>56</v>
      </c>
      <c r="G246" s="25" t="s">
        <v>58</v>
      </c>
      <c r="H246" s="25" t="s">
        <v>59</v>
      </c>
      <c r="I246" s="25" t="s">
        <v>62</v>
      </c>
      <c r="J246" s="25" t="s">
        <v>10</v>
      </c>
      <c r="K246" s="25" t="s">
        <v>11</v>
      </c>
      <c r="L246" s="25" t="s">
        <v>12</v>
      </c>
      <c r="M246" s="25" t="s">
        <v>13</v>
      </c>
      <c r="N246" s="25" t="s">
        <v>14</v>
      </c>
      <c r="O246" s="25" t="s">
        <v>33</v>
      </c>
      <c r="P246" s="25" t="s">
        <v>63</v>
      </c>
      <c r="Q246" s="25" t="s">
        <v>64</v>
      </c>
      <c r="R246" s="25" t="s">
        <v>65</v>
      </c>
      <c r="S246" s="25" t="s">
        <v>66</v>
      </c>
      <c r="T246" s="25" t="s">
        <v>67</v>
      </c>
      <c r="U246" s="25" t="s">
        <v>68</v>
      </c>
      <c r="V246" s="25" t="s">
        <v>69</v>
      </c>
      <c r="W246" s="25" t="s">
        <v>70</v>
      </c>
      <c r="X246" s="27" t="s">
        <v>71</v>
      </c>
      <c r="Y246" s="27" t="s">
        <v>72</v>
      </c>
      <c r="Z246" s="25" t="s">
        <v>73</v>
      </c>
    </row>
    <row r="247" spans="1:26" x14ac:dyDescent="0.3">
      <c r="A247" s="8">
        <f t="shared" ref="A247:A258" si="236">A232</f>
        <v>12.1</v>
      </c>
      <c r="B247" s="9">
        <f t="shared" ref="B247:B258" si="237">Z232</f>
        <v>104879.67114184296</v>
      </c>
      <c r="C247" s="12">
        <f t="shared" ref="C247:G258" si="238">C232</f>
        <v>0.63681879211474035</v>
      </c>
      <c r="D247" s="12">
        <f t="shared" si="238"/>
        <v>0.75</v>
      </c>
      <c r="E247" s="12">
        <f t="shared" si="238"/>
        <v>0.47761409408605526</v>
      </c>
      <c r="F247" s="12">
        <f t="shared" si="238"/>
        <v>0.15920469802868509</v>
      </c>
      <c r="G247" s="26">
        <f t="shared" si="238"/>
        <v>1</v>
      </c>
      <c r="H247" s="26">
        <f>$N$19</f>
        <v>1</v>
      </c>
      <c r="I247" s="12">
        <f t="shared" ref="I247:I256" si="239">(E247*H247)+(F247*(G247^$F$22))*H247</f>
        <v>0.63681879211474035</v>
      </c>
      <c r="J247" s="12">
        <f>J232</f>
        <v>0.82224630541871924</v>
      </c>
      <c r="K247" s="12">
        <f t="shared" ref="K247:N247" si="240">K232</f>
        <v>0.17477832512315272</v>
      </c>
      <c r="L247" s="12">
        <f t="shared" si="240"/>
        <v>2.9753694581280787E-3</v>
      </c>
      <c r="M247" s="12">
        <f t="shared" si="240"/>
        <v>0</v>
      </c>
      <c r="N247" s="12">
        <f t="shared" si="240"/>
        <v>0</v>
      </c>
      <c r="O247" s="9">
        <f t="shared" ref="O247:O258" si="241">B247*I247</f>
        <v>66789.345493939632</v>
      </c>
      <c r="P247" s="9">
        <f t="shared" ref="P247:P258" si="242">$O247*J247</f>
        <v>54917.292573726249</v>
      </c>
      <c r="Q247" s="9">
        <f t="shared" ref="Q247:Q258" si="243">$O247*K247</f>
        <v>11673.329941502356</v>
      </c>
      <c r="R247" s="9">
        <f t="shared" ref="R247:R258" si="244">$O247*L247</f>
        <v>198.7229787110322</v>
      </c>
      <c r="S247" s="9">
        <f t="shared" ref="S247:S258" si="245">$O247*M247</f>
        <v>0</v>
      </c>
      <c r="T247" s="9">
        <f t="shared" ref="T247:T258" si="246">$O247*N247</f>
        <v>0</v>
      </c>
      <c r="U247" s="9">
        <f t="shared" ref="U247:U256" si="247">B247-O247</f>
        <v>38090.32564790333</v>
      </c>
      <c r="V247" s="10">
        <f t="shared" ref="V247:W258" si="248">V232</f>
        <v>546.30269950738921</v>
      </c>
      <c r="W247" s="10">
        <f t="shared" si="248"/>
        <v>40</v>
      </c>
      <c r="X247" s="11">
        <f t="shared" ref="X247:X258" si="249">O247*V247/1000</f>
        <v>36487.199741670898</v>
      </c>
      <c r="Y247" s="11">
        <f t="shared" ref="Y247:Y256" si="250">B247*W247/1000</f>
        <v>4195.1868456737184</v>
      </c>
      <c r="Z247" s="9">
        <f>P259</f>
        <v>106749.02627146991</v>
      </c>
    </row>
    <row r="248" spans="1:26" x14ac:dyDescent="0.3">
      <c r="A248" s="8">
        <f t="shared" si="236"/>
        <v>12.2</v>
      </c>
      <c r="B248" s="9">
        <f t="shared" si="237"/>
        <v>102272.71414004269</v>
      </c>
      <c r="C248" s="12">
        <f t="shared" si="238"/>
        <v>0.42001737794512095</v>
      </c>
      <c r="D248" s="12">
        <f t="shared" si="238"/>
        <v>0.67</v>
      </c>
      <c r="E248" s="12">
        <f t="shared" si="238"/>
        <v>0.28141164322323103</v>
      </c>
      <c r="F248" s="12">
        <f t="shared" si="238"/>
        <v>0.13860573472188992</v>
      </c>
      <c r="G248" s="26">
        <f t="shared" si="238"/>
        <v>1</v>
      </c>
      <c r="H248" s="26">
        <f t="shared" ref="H248:H258" si="251">H247</f>
        <v>1</v>
      </c>
      <c r="I248" s="12">
        <f t="shared" si="239"/>
        <v>0.42001737794512095</v>
      </c>
      <c r="J248" s="12">
        <f t="shared" ref="J248:N248" si="252">J233</f>
        <v>0.32712718114768841</v>
      </c>
      <c r="K248" s="12">
        <f t="shared" si="252"/>
        <v>0.508244888169335</v>
      </c>
      <c r="L248" s="12">
        <f t="shared" si="252"/>
        <v>0.16043053306949692</v>
      </c>
      <c r="M248" s="12">
        <f t="shared" si="252"/>
        <v>4.1973976134796424E-3</v>
      </c>
      <c r="N248" s="12">
        <f t="shared" si="252"/>
        <v>0</v>
      </c>
      <c r="O248" s="9">
        <f t="shared" si="241"/>
        <v>42956.317228431624</v>
      </c>
      <c r="P248" s="9">
        <f t="shared" si="242"/>
        <v>14052.17896742272</v>
      </c>
      <c r="Q248" s="9">
        <f t="shared" si="243"/>
        <v>21832.328645930709</v>
      </c>
      <c r="R248" s="9">
        <f t="shared" si="244"/>
        <v>6891.5048716597003</v>
      </c>
      <c r="S248" s="9">
        <f t="shared" si="245"/>
        <v>180.30474341849333</v>
      </c>
      <c r="T248" s="9">
        <f t="shared" si="246"/>
        <v>0</v>
      </c>
      <c r="U248" s="9">
        <f t="shared" si="247"/>
        <v>59316.396911611067</v>
      </c>
      <c r="V248" s="10">
        <f t="shared" si="248"/>
        <v>267.27606883732085</v>
      </c>
      <c r="W248" s="10">
        <f t="shared" si="248"/>
        <v>32</v>
      </c>
      <c r="X248" s="11">
        <f t="shared" si="249"/>
        <v>11481.195600544082</v>
      </c>
      <c r="Y248" s="11">
        <f t="shared" si="250"/>
        <v>3272.7268524813662</v>
      </c>
      <c r="Z248" s="9">
        <f>Q259</f>
        <v>104014.65658286554</v>
      </c>
    </row>
    <row r="249" spans="1:26" x14ac:dyDescent="0.3">
      <c r="A249" s="8">
        <f t="shared" si="236"/>
        <v>12.3</v>
      </c>
      <c r="B249" s="9">
        <f t="shared" si="237"/>
        <v>96276.480554279464</v>
      </c>
      <c r="C249" s="12">
        <f t="shared" si="238"/>
        <v>0.26927790828311715</v>
      </c>
      <c r="D249" s="12">
        <f t="shared" si="238"/>
        <v>0.6</v>
      </c>
      <c r="E249" s="12">
        <f t="shared" si="238"/>
        <v>0.16156674496987028</v>
      </c>
      <c r="F249" s="12">
        <f t="shared" si="238"/>
        <v>0.10771116331324687</v>
      </c>
      <c r="G249" s="26">
        <f t="shared" si="238"/>
        <v>1</v>
      </c>
      <c r="H249" s="26">
        <f t="shared" si="251"/>
        <v>1</v>
      </c>
      <c r="I249" s="12">
        <f t="shared" si="239"/>
        <v>0.26927790828311715</v>
      </c>
      <c r="J249" s="12">
        <f t="shared" ref="J249:N249" si="253">J234</f>
        <v>0.16461217523231558</v>
      </c>
      <c r="K249" s="12">
        <f t="shared" si="253"/>
        <v>0.37440735824009103</v>
      </c>
      <c r="L249" s="12">
        <f t="shared" si="253"/>
        <v>0.36245970036032621</v>
      </c>
      <c r="M249" s="12">
        <f t="shared" si="253"/>
        <v>9.3210695998482834E-2</v>
      </c>
      <c r="N249" s="12">
        <f t="shared" si="253"/>
        <v>5.3100701687843728E-3</v>
      </c>
      <c r="O249" s="9">
        <f t="shared" si="241"/>
        <v>25925.129300516579</v>
      </c>
      <c r="P249" s="9">
        <f t="shared" si="242"/>
        <v>4267.5919273370746</v>
      </c>
      <c r="Q249" s="9">
        <f t="shared" si="243"/>
        <v>9706.559173439191</v>
      </c>
      <c r="R249" s="9">
        <f t="shared" si="244"/>
        <v>9396.8145980679528</v>
      </c>
      <c r="S249" s="9">
        <f t="shared" si="245"/>
        <v>2416.4993459518109</v>
      </c>
      <c r="T249" s="9">
        <f t="shared" si="246"/>
        <v>137.66425572055076</v>
      </c>
      <c r="U249" s="9">
        <f t="shared" si="247"/>
        <v>70351.351253762885</v>
      </c>
      <c r="V249" s="10">
        <f t="shared" si="248"/>
        <v>211.64469941209938</v>
      </c>
      <c r="W249" s="10">
        <f t="shared" si="248"/>
        <v>25</v>
      </c>
      <c r="X249" s="11">
        <f t="shared" si="249"/>
        <v>5486.9161980276413</v>
      </c>
      <c r="Y249" s="11">
        <f t="shared" si="250"/>
        <v>2406.9120138569865</v>
      </c>
      <c r="Z249" s="9">
        <f>R259</f>
        <v>97711.004811634455</v>
      </c>
    </row>
    <row r="250" spans="1:26" x14ac:dyDescent="0.3">
      <c r="A250" s="8">
        <f t="shared" si="236"/>
        <v>12.4</v>
      </c>
      <c r="B250" s="9">
        <f t="shared" si="237"/>
        <v>92555.118194924056</v>
      </c>
      <c r="C250" s="12">
        <f t="shared" si="238"/>
        <v>0.16648322725750109</v>
      </c>
      <c r="D250" s="12">
        <f t="shared" si="238"/>
        <v>0.55000000000000004</v>
      </c>
      <c r="E250" s="12">
        <f t="shared" si="238"/>
        <v>9.1565774991625604E-2</v>
      </c>
      <c r="F250" s="12">
        <f t="shared" si="238"/>
        <v>7.4917452265875484E-2</v>
      </c>
      <c r="G250" s="26">
        <f t="shared" si="238"/>
        <v>1</v>
      </c>
      <c r="H250" s="26">
        <f t="shared" si="251"/>
        <v>1</v>
      </c>
      <c r="I250" s="12">
        <f t="shared" si="239"/>
        <v>0.16648322725750109</v>
      </c>
      <c r="J250" s="12">
        <f t="shared" ref="J250:N250" si="254">J235</f>
        <v>0.11023282552457603</v>
      </c>
      <c r="K250" s="12">
        <f t="shared" si="254"/>
        <v>0.25725783271054903</v>
      </c>
      <c r="L250" s="12">
        <f t="shared" si="254"/>
        <v>0.36641276228801378</v>
      </c>
      <c r="M250" s="12">
        <f t="shared" si="254"/>
        <v>0.22219028456453005</v>
      </c>
      <c r="N250" s="12">
        <f t="shared" si="254"/>
        <v>4.3978154642138542E-2</v>
      </c>
      <c r="O250" s="9">
        <f t="shared" si="241"/>
        <v>15408.874776290415</v>
      </c>
      <c r="P250" s="9">
        <f t="shared" si="242"/>
        <v>1698.5638047448617</v>
      </c>
      <c r="Q250" s="9">
        <f t="shared" si="243"/>
        <v>3964.053729456718</v>
      </c>
      <c r="R250" s="9">
        <f t="shared" si="244"/>
        <v>5646.0083705306715</v>
      </c>
      <c r="S250" s="9">
        <f t="shared" si="245"/>
        <v>3423.7022713631768</v>
      </c>
      <c r="T250" s="9">
        <f t="shared" si="246"/>
        <v>677.65387777304784</v>
      </c>
      <c r="U250" s="9">
        <f t="shared" si="247"/>
        <v>77146.243418633647</v>
      </c>
      <c r="V250" s="10">
        <f t="shared" si="248"/>
        <v>181.69200919804541</v>
      </c>
      <c r="W250" s="10">
        <f t="shared" si="248"/>
        <v>20</v>
      </c>
      <c r="X250" s="11">
        <f t="shared" si="249"/>
        <v>2799.6694175852881</v>
      </c>
      <c r="Y250" s="11">
        <f t="shared" si="250"/>
        <v>1851.1023638984811</v>
      </c>
      <c r="Z250" s="9">
        <f>S259</f>
        <v>93594.021458732124</v>
      </c>
    </row>
    <row r="251" spans="1:26" x14ac:dyDescent="0.3">
      <c r="A251" s="8">
        <f t="shared" si="236"/>
        <v>12.5</v>
      </c>
      <c r="B251" s="9">
        <f t="shared" si="237"/>
        <v>78928.382264218701</v>
      </c>
      <c r="C251" s="12">
        <f t="shared" si="238"/>
        <v>0.11621438086034425</v>
      </c>
      <c r="D251" s="12">
        <f t="shared" si="238"/>
        <v>0.5</v>
      </c>
      <c r="E251" s="12">
        <f t="shared" si="238"/>
        <v>5.8107190430172123E-2</v>
      </c>
      <c r="F251" s="12">
        <f t="shared" si="238"/>
        <v>5.8107190430172123E-2</v>
      </c>
      <c r="G251" s="26">
        <f t="shared" si="238"/>
        <v>1</v>
      </c>
      <c r="H251" s="26">
        <f t="shared" si="251"/>
        <v>1</v>
      </c>
      <c r="I251" s="12">
        <f t="shared" si="239"/>
        <v>0.11621438086034425</v>
      </c>
      <c r="J251" s="12">
        <f t="shared" ref="J251:N251" si="255">J236</f>
        <v>6.6299584222946392E-2</v>
      </c>
      <c r="K251" s="12">
        <f t="shared" si="255"/>
        <v>0.15934374648836949</v>
      </c>
      <c r="L251" s="12">
        <f t="shared" si="255"/>
        <v>0.25002809304416229</v>
      </c>
      <c r="M251" s="12">
        <f t="shared" si="255"/>
        <v>0.24744353298123384</v>
      </c>
      <c r="N251" s="12">
        <f t="shared" si="255"/>
        <v>0.27677267108663894</v>
      </c>
      <c r="O251" s="9">
        <f t="shared" si="241"/>
        <v>9172.6130771447515</v>
      </c>
      <c r="P251" s="9">
        <f t="shared" si="242"/>
        <v>608.14043325265789</v>
      </c>
      <c r="Q251" s="9">
        <f t="shared" si="243"/>
        <v>1461.598532800456</v>
      </c>
      <c r="R251" s="9">
        <f t="shared" si="244"/>
        <v>2293.4109559104477</v>
      </c>
      <c r="S251" s="9">
        <f t="shared" si="245"/>
        <v>2269.7037864785643</v>
      </c>
      <c r="T251" s="9">
        <f t="shared" si="246"/>
        <v>2538.7286222055873</v>
      </c>
      <c r="U251" s="9">
        <f t="shared" si="247"/>
        <v>69755.769187073951</v>
      </c>
      <c r="V251" s="10">
        <f t="shared" si="248"/>
        <v>138.56972693561073</v>
      </c>
      <c r="W251" s="10">
        <f t="shared" si="248"/>
        <v>15</v>
      </c>
      <c r="X251" s="11">
        <f t="shared" si="249"/>
        <v>1271.0464893859603</v>
      </c>
      <c r="Y251" s="11">
        <f t="shared" si="250"/>
        <v>1183.9257339632804</v>
      </c>
      <c r="Z251" s="9">
        <f>T259</f>
        <v>79671.830915815692</v>
      </c>
    </row>
    <row r="252" spans="1:26" x14ac:dyDescent="0.3">
      <c r="A252" s="8">
        <f t="shared" si="236"/>
        <v>24</v>
      </c>
      <c r="B252" s="9">
        <f t="shared" si="237"/>
        <v>310268.01510056469</v>
      </c>
      <c r="C252" s="12">
        <f t="shared" si="238"/>
        <v>0.13154892939973145</v>
      </c>
      <c r="D252" s="12">
        <f t="shared" si="238"/>
        <v>0.46</v>
      </c>
      <c r="E252" s="12">
        <f t="shared" si="238"/>
        <v>6.051250752387647E-2</v>
      </c>
      <c r="F252" s="12">
        <f t="shared" si="238"/>
        <v>7.1036421875854988E-2</v>
      </c>
      <c r="G252" s="26">
        <f t="shared" si="238"/>
        <v>1</v>
      </c>
      <c r="H252" s="26">
        <f t="shared" si="251"/>
        <v>1</v>
      </c>
      <c r="I252" s="12">
        <f t="shared" si="239"/>
        <v>0.13154892939973145</v>
      </c>
      <c r="J252" s="12">
        <f t="shared" ref="J252:N252" si="256">J237</f>
        <v>0.22999392058362397</v>
      </c>
      <c r="K252" s="12">
        <f t="shared" si="256"/>
        <v>0.32812849966403224</v>
      </c>
      <c r="L252" s="12">
        <f t="shared" si="256"/>
        <v>0.25575144786100534</v>
      </c>
      <c r="M252" s="12">
        <f t="shared" si="256"/>
        <v>0.12373212171631523</v>
      </c>
      <c r="N252" s="12">
        <f t="shared" si="256"/>
        <v>6.2394010175023197E-2</v>
      </c>
      <c r="O252" s="9">
        <f t="shared" si="241"/>
        <v>40815.425213458999</v>
      </c>
      <c r="P252" s="9">
        <f t="shared" si="242"/>
        <v>9387.2996651311332</v>
      </c>
      <c r="Q252" s="9">
        <f t="shared" si="243"/>
        <v>13392.704238441815</v>
      </c>
      <c r="R252" s="9">
        <f t="shared" si="244"/>
        <v>10438.604093404721</v>
      </c>
      <c r="S252" s="9">
        <f t="shared" si="245"/>
        <v>5050.1791604148702</v>
      </c>
      <c r="T252" s="9">
        <f t="shared" si="246"/>
        <v>2546.6380560664593</v>
      </c>
      <c r="U252" s="9">
        <f t="shared" si="247"/>
        <v>269452.58988710569</v>
      </c>
      <c r="V252" s="10">
        <f t="shared" si="248"/>
        <v>222.65257735257416</v>
      </c>
      <c r="W252" s="10">
        <f t="shared" si="248"/>
        <v>10</v>
      </c>
      <c r="X252" s="11">
        <f t="shared" si="249"/>
        <v>9087.6596195178845</v>
      </c>
      <c r="Y252" s="11">
        <f t="shared" si="250"/>
        <v>3102.6801510056471</v>
      </c>
      <c r="Z252" s="9">
        <f>SUM(U247:U251)</f>
        <v>314660.08641898492</v>
      </c>
    </row>
    <row r="253" spans="1:26" x14ac:dyDescent="0.3">
      <c r="A253" s="8">
        <f t="shared" si="236"/>
        <v>36</v>
      </c>
      <c r="B253" s="9">
        <f t="shared" si="237"/>
        <v>265469.82781370752</v>
      </c>
      <c r="C253" s="12">
        <f t="shared" si="238"/>
        <v>6.9972761225464045E-2</v>
      </c>
      <c r="D253" s="12">
        <f t="shared" si="238"/>
        <v>0.42</v>
      </c>
      <c r="E253" s="12">
        <f t="shared" si="238"/>
        <v>2.9388559714694899E-2</v>
      </c>
      <c r="F253" s="12">
        <f t="shared" si="238"/>
        <v>4.058420151076915E-2</v>
      </c>
      <c r="G253" s="26">
        <f t="shared" si="238"/>
        <v>1</v>
      </c>
      <c r="H253" s="26">
        <f t="shared" si="251"/>
        <v>1</v>
      </c>
      <c r="I253" s="12">
        <f t="shared" si="239"/>
        <v>6.9972761225464045E-2</v>
      </c>
      <c r="J253" s="12">
        <f t="shared" ref="J253:N253" si="257">J238</f>
        <v>0.15683441688739064</v>
      </c>
      <c r="K253" s="12">
        <f t="shared" si="257"/>
        <v>0.28645958744682559</v>
      </c>
      <c r="L253" s="12">
        <f t="shared" si="257"/>
        <v>0.28758327313588572</v>
      </c>
      <c r="M253" s="12">
        <f t="shared" si="257"/>
        <v>0.17505417770286541</v>
      </c>
      <c r="N253" s="12">
        <f t="shared" si="257"/>
        <v>9.4068544827032669E-2</v>
      </c>
      <c r="O253" s="9">
        <f t="shared" si="241"/>
        <v>18575.656874173612</v>
      </c>
      <c r="P253" s="9">
        <f t="shared" si="242"/>
        <v>2913.302314161268</v>
      </c>
      <c r="Q253" s="9">
        <f t="shared" si="243"/>
        <v>5321.1750047295627</v>
      </c>
      <c r="R253" s="9">
        <f t="shared" si="244"/>
        <v>5342.0482045239632</v>
      </c>
      <c r="S253" s="9">
        <f t="shared" si="245"/>
        <v>3251.7463393990411</v>
      </c>
      <c r="T253" s="9">
        <f t="shared" si="246"/>
        <v>1747.385011359778</v>
      </c>
      <c r="U253" s="9">
        <f t="shared" si="247"/>
        <v>246894.17093953391</v>
      </c>
      <c r="V253" s="10">
        <f t="shared" si="248"/>
        <v>196.06886588008669</v>
      </c>
      <c r="W253" s="10">
        <f t="shared" si="248"/>
        <v>6</v>
      </c>
      <c r="X253" s="11">
        <f t="shared" si="249"/>
        <v>3642.1079762968561</v>
      </c>
      <c r="Y253" s="11">
        <f t="shared" si="250"/>
        <v>1592.8189668822451</v>
      </c>
      <c r="Z253" s="9">
        <f>U252</f>
        <v>269452.58988710569</v>
      </c>
    </row>
    <row r="254" spans="1:26" x14ac:dyDescent="0.3">
      <c r="A254" s="8">
        <f t="shared" si="236"/>
        <v>48</v>
      </c>
      <c r="B254" s="9">
        <f t="shared" si="237"/>
        <v>242983.08344356006</v>
      </c>
      <c r="C254" s="12">
        <f t="shared" si="238"/>
        <v>4.3094584217308121E-2</v>
      </c>
      <c r="D254" s="12">
        <f t="shared" si="238"/>
        <v>0.38</v>
      </c>
      <c r="E254" s="12">
        <f t="shared" si="238"/>
        <v>1.6375942002577085E-2</v>
      </c>
      <c r="F254" s="12">
        <f t="shared" si="238"/>
        <v>2.6718642214731036E-2</v>
      </c>
      <c r="G254" s="26">
        <f t="shared" si="238"/>
        <v>1</v>
      </c>
      <c r="H254" s="26">
        <f t="shared" si="251"/>
        <v>1</v>
      </c>
      <c r="I254" s="12">
        <f t="shared" si="239"/>
        <v>4.3094584217308121E-2</v>
      </c>
      <c r="J254" s="12">
        <f t="shared" ref="J254:N254" si="258">J239</f>
        <v>0.11839323467230443</v>
      </c>
      <c r="K254" s="12">
        <f t="shared" si="258"/>
        <v>0.24237390516460283</v>
      </c>
      <c r="L254" s="12">
        <f t="shared" si="258"/>
        <v>0.30247659317426762</v>
      </c>
      <c r="M254" s="12">
        <f t="shared" si="258"/>
        <v>0.20779220779220781</v>
      </c>
      <c r="N254" s="12">
        <f t="shared" si="258"/>
        <v>0.12911507097553609</v>
      </c>
      <c r="O254" s="9">
        <f t="shared" si="241"/>
        <v>10471.254952839705</v>
      </c>
      <c r="P254" s="9">
        <f t="shared" si="242"/>
        <v>1239.7257449450813</v>
      </c>
      <c r="Q254" s="9">
        <f t="shared" si="243"/>
        <v>2537.9589548939484</v>
      </c>
      <c r="R254" s="9">
        <f t="shared" si="244"/>
        <v>3167.3095243941302</v>
      </c>
      <c r="S254" s="9">
        <f t="shared" si="245"/>
        <v>2175.8451850056531</v>
      </c>
      <c r="T254" s="9">
        <f t="shared" si="246"/>
        <v>1351.9968264388324</v>
      </c>
      <c r="U254" s="9">
        <f t="shared" si="247"/>
        <v>232511.82849072036</v>
      </c>
      <c r="V254" s="10">
        <f t="shared" si="248"/>
        <v>180.52733313198431</v>
      </c>
      <c r="W254" s="10">
        <f t="shared" si="248"/>
        <v>4</v>
      </c>
      <c r="X254" s="11">
        <f t="shared" si="249"/>
        <v>1890.3477311812342</v>
      </c>
      <c r="Y254" s="11">
        <f t="shared" si="250"/>
        <v>971.93233377424019</v>
      </c>
      <c r="Z254" s="9">
        <f>U253</f>
        <v>246894.17093953391</v>
      </c>
    </row>
    <row r="255" spans="1:26" x14ac:dyDescent="0.3">
      <c r="A255" s="8">
        <f t="shared" si="236"/>
        <v>60</v>
      </c>
      <c r="B255" s="9">
        <f t="shared" si="237"/>
        <v>228385.42888960268</v>
      </c>
      <c r="C255" s="12">
        <f t="shared" si="238"/>
        <v>2.7801221267934269E-2</v>
      </c>
      <c r="D255" s="12">
        <f t="shared" si="238"/>
        <v>0.34</v>
      </c>
      <c r="E255" s="12">
        <f t="shared" si="238"/>
        <v>9.4524152310976519E-3</v>
      </c>
      <c r="F255" s="12">
        <f t="shared" si="238"/>
        <v>1.8348806036836619E-2</v>
      </c>
      <c r="G255" s="26">
        <f t="shared" si="238"/>
        <v>1</v>
      </c>
      <c r="H255" s="26">
        <f t="shared" si="251"/>
        <v>1</v>
      </c>
      <c r="I255" s="12">
        <f t="shared" si="239"/>
        <v>2.7801221267934273E-2</v>
      </c>
      <c r="J255" s="12">
        <f t="shared" ref="J255:N255" si="259">J240</f>
        <v>0.10178571428571428</v>
      </c>
      <c r="K255" s="12">
        <f t="shared" si="259"/>
        <v>0.20535714285714285</v>
      </c>
      <c r="L255" s="12">
        <f t="shared" si="259"/>
        <v>0.26279761904761906</v>
      </c>
      <c r="M255" s="12">
        <f t="shared" si="259"/>
        <v>0.25952380952380955</v>
      </c>
      <c r="N255" s="12">
        <f t="shared" si="259"/>
        <v>0.17053571428571429</v>
      </c>
      <c r="O255" s="9">
        <f t="shared" si="241"/>
        <v>6349.3938429319123</v>
      </c>
      <c r="P255" s="9">
        <f t="shared" si="242"/>
        <v>646.27758758414109</v>
      </c>
      <c r="Q255" s="9">
        <f t="shared" si="243"/>
        <v>1303.8933784592321</v>
      </c>
      <c r="R255" s="9">
        <f t="shared" si="244"/>
        <v>1668.6055843181186</v>
      </c>
      <c r="S255" s="9">
        <f t="shared" si="245"/>
        <v>1647.8188782847108</v>
      </c>
      <c r="T255" s="9">
        <f t="shared" si="246"/>
        <v>1082.7984142857101</v>
      </c>
      <c r="U255" s="9">
        <f t="shared" si="247"/>
        <v>222036.03504667076</v>
      </c>
      <c r="V255" s="10">
        <f t="shared" si="248"/>
        <v>172.09375</v>
      </c>
      <c r="W255" s="10">
        <f t="shared" si="248"/>
        <v>3</v>
      </c>
      <c r="X255" s="11">
        <f t="shared" si="249"/>
        <v>1092.6909966570638</v>
      </c>
      <c r="Y255" s="11">
        <f t="shared" si="250"/>
        <v>685.15628666880809</v>
      </c>
      <c r="Z255" s="9">
        <f>U254</f>
        <v>232511.82849072036</v>
      </c>
    </row>
    <row r="256" spans="1:26" x14ac:dyDescent="0.3">
      <c r="A256" s="8">
        <f t="shared" si="236"/>
        <v>72</v>
      </c>
      <c r="B256" s="9">
        <f t="shared" si="237"/>
        <v>1800875.4570167204</v>
      </c>
      <c r="C256" s="12">
        <f t="shared" si="238"/>
        <v>1.5113688934358575E-2</v>
      </c>
      <c r="D256" s="12">
        <f t="shared" si="238"/>
        <v>0.3</v>
      </c>
      <c r="E256" s="12">
        <f t="shared" si="238"/>
        <v>4.534106680307572E-3</v>
      </c>
      <c r="F256" s="12">
        <f t="shared" si="238"/>
        <v>1.0579582254051003E-2</v>
      </c>
      <c r="G256" s="26">
        <f t="shared" si="238"/>
        <v>1</v>
      </c>
      <c r="H256" s="26">
        <f t="shared" si="251"/>
        <v>1</v>
      </c>
      <c r="I256" s="12">
        <f t="shared" si="239"/>
        <v>1.5113688934358575E-2</v>
      </c>
      <c r="J256" s="12">
        <f t="shared" ref="J256:N256" si="260">J241</f>
        <v>8.9670981661272922E-2</v>
      </c>
      <c r="K256" s="12">
        <f t="shared" si="260"/>
        <v>0.1953883495145631</v>
      </c>
      <c r="L256" s="12">
        <f t="shared" si="260"/>
        <v>0.25674217907227614</v>
      </c>
      <c r="M256" s="12">
        <f t="shared" si="260"/>
        <v>0.25337108953613807</v>
      </c>
      <c r="N256" s="12">
        <f t="shared" si="260"/>
        <v>0.20482740021574972</v>
      </c>
      <c r="O256" s="9">
        <f t="shared" si="241"/>
        <v>27217.871466871547</v>
      </c>
      <c r="P256" s="9">
        <f t="shared" si="242"/>
        <v>2440.6532531647222</v>
      </c>
      <c r="Q256" s="9">
        <f t="shared" si="243"/>
        <v>5318.0549832115521</v>
      </c>
      <c r="R256" s="9">
        <f t="shared" si="244"/>
        <v>6987.9756301137304</v>
      </c>
      <c r="S256" s="9">
        <f t="shared" si="245"/>
        <v>6896.2217484158082</v>
      </c>
      <c r="T256" s="9">
        <f t="shared" si="246"/>
        <v>5574.9658519657332</v>
      </c>
      <c r="U256" s="9">
        <f t="shared" si="247"/>
        <v>1773657.5855498489</v>
      </c>
      <c r="V256" s="10">
        <f t="shared" si="248"/>
        <v>167.3151294498382</v>
      </c>
      <c r="W256" s="10">
        <f t="shared" si="248"/>
        <v>2</v>
      </c>
      <c r="X256" s="11">
        <f t="shared" si="249"/>
        <v>4553.9616878286706</v>
      </c>
      <c r="Y256" s="11">
        <f t="shared" si="250"/>
        <v>3601.7509140334409</v>
      </c>
      <c r="Z256" s="9">
        <f>U255+U256</f>
        <v>1995693.6205965197</v>
      </c>
    </row>
    <row r="257" spans="1:26" x14ac:dyDescent="0.3">
      <c r="A257" s="8">
        <f t="shared" si="236"/>
        <v>99</v>
      </c>
      <c r="B257" s="9">
        <f t="shared" si="237"/>
        <v>43611.200000000004</v>
      </c>
      <c r="C257" s="12">
        <f t="shared" si="238"/>
        <v>1</v>
      </c>
      <c r="D257" s="12">
        <f t="shared" si="238"/>
        <v>1</v>
      </c>
      <c r="E257" s="12">
        <f t="shared" si="238"/>
        <v>1</v>
      </c>
      <c r="F257" s="12">
        <f t="shared" si="238"/>
        <v>0</v>
      </c>
      <c r="G257" s="26">
        <f t="shared" si="238"/>
        <v>1</v>
      </c>
      <c r="H257" s="26">
        <f t="shared" si="251"/>
        <v>1</v>
      </c>
      <c r="I257" s="12">
        <f>(E257*H257)+(F257*(G257^$F$23))*H257</f>
        <v>1</v>
      </c>
      <c r="J257" s="12">
        <f t="shared" ref="J257:N257" si="261">J242</f>
        <v>6.6854386029276888E-2</v>
      </c>
      <c r="K257" s="12">
        <f t="shared" si="261"/>
        <v>0.12612815056682686</v>
      </c>
      <c r="L257" s="12">
        <f t="shared" si="261"/>
        <v>0.20948747110833915</v>
      </c>
      <c r="M257" s="12">
        <f t="shared" si="261"/>
        <v>0.30396778809113256</v>
      </c>
      <c r="N257" s="12">
        <f t="shared" si="261"/>
        <v>0.2935667901823385</v>
      </c>
      <c r="O257" s="9">
        <f t="shared" si="241"/>
        <v>43611.200000000004</v>
      </c>
      <c r="P257" s="9">
        <f t="shared" si="242"/>
        <v>2915.6000000000004</v>
      </c>
      <c r="Q257" s="9">
        <f t="shared" si="243"/>
        <v>5500.6</v>
      </c>
      <c r="R257" s="9">
        <f t="shared" si="244"/>
        <v>9136.0000000000018</v>
      </c>
      <c r="S257" s="9">
        <f t="shared" si="245"/>
        <v>13256.400000000001</v>
      </c>
      <c r="T257" s="9">
        <f t="shared" si="246"/>
        <v>12802.800000000003</v>
      </c>
      <c r="U257" s="9">
        <v>0</v>
      </c>
      <c r="V257" s="10">
        <f t="shared" si="248"/>
        <v>142.60139138569909</v>
      </c>
      <c r="W257" s="10">
        <f t="shared" si="248"/>
        <v>0</v>
      </c>
      <c r="X257" s="11">
        <f t="shared" si="249"/>
        <v>6219.0178000000005</v>
      </c>
      <c r="Y257" s="11">
        <f>O257*W257/1000</f>
        <v>0</v>
      </c>
      <c r="Z257" s="9">
        <f>B257</f>
        <v>43611.200000000004</v>
      </c>
    </row>
    <row r="258" spans="1:26" x14ac:dyDescent="0.3">
      <c r="A258" s="8">
        <f t="shared" si="236"/>
        <v>99</v>
      </c>
      <c r="B258" s="9">
        <f t="shared" si="237"/>
        <v>174444.79999999999</v>
      </c>
      <c r="C258" s="12">
        <f t="shared" si="238"/>
        <v>1</v>
      </c>
      <c r="D258" s="12">
        <f t="shared" si="238"/>
        <v>1</v>
      </c>
      <c r="E258" s="12">
        <f t="shared" si="238"/>
        <v>0</v>
      </c>
      <c r="F258" s="12">
        <f t="shared" si="238"/>
        <v>1</v>
      </c>
      <c r="G258" s="26">
        <f t="shared" si="238"/>
        <v>1</v>
      </c>
      <c r="H258" s="26">
        <f t="shared" si="251"/>
        <v>1</v>
      </c>
      <c r="I258" s="12">
        <f>(E258*H258)+(F258*(G258^$F$23))*H258</f>
        <v>1</v>
      </c>
      <c r="J258" s="12">
        <f t="shared" ref="J258:N258" si="262">J243</f>
        <v>6.6854386029276888E-2</v>
      </c>
      <c r="K258" s="12">
        <f t="shared" si="262"/>
        <v>0.12612815056682686</v>
      </c>
      <c r="L258" s="12">
        <f t="shared" si="262"/>
        <v>0.20948747110833915</v>
      </c>
      <c r="M258" s="12">
        <f t="shared" si="262"/>
        <v>0.30396778809113256</v>
      </c>
      <c r="N258" s="12">
        <f t="shared" si="262"/>
        <v>0.2935667901823385</v>
      </c>
      <c r="O258" s="9">
        <f t="shared" si="241"/>
        <v>174444.79999999999</v>
      </c>
      <c r="P258" s="9">
        <f t="shared" si="242"/>
        <v>11662.4</v>
      </c>
      <c r="Q258" s="9">
        <f t="shared" si="243"/>
        <v>22002.399999999998</v>
      </c>
      <c r="R258" s="9">
        <f t="shared" si="244"/>
        <v>36544</v>
      </c>
      <c r="S258" s="9">
        <f t="shared" si="245"/>
        <v>53025.599999999999</v>
      </c>
      <c r="T258" s="9">
        <f t="shared" si="246"/>
        <v>51211.199999999997</v>
      </c>
      <c r="U258" s="9">
        <v>0</v>
      </c>
      <c r="V258" s="10">
        <f t="shared" si="248"/>
        <v>142.60139138569909</v>
      </c>
      <c r="W258" s="10">
        <f t="shared" si="248"/>
        <v>25</v>
      </c>
      <c r="X258" s="11">
        <f t="shared" si="249"/>
        <v>24876.071199999998</v>
      </c>
      <c r="Y258" s="11">
        <f>O258*W258/1000</f>
        <v>4361.12</v>
      </c>
      <c r="Z258" s="9">
        <f>B258</f>
        <v>174444.79999999999</v>
      </c>
    </row>
    <row r="259" spans="1:26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9">
        <f>SUM(P247:P258)</f>
        <v>106749.02627146991</v>
      </c>
      <c r="Q259" s="9">
        <f>SUM(Q247:Q258)</f>
        <v>104014.65658286554</v>
      </c>
      <c r="R259" s="9">
        <f>SUM(R247:R258)</f>
        <v>97711.004811634455</v>
      </c>
      <c r="S259" s="9">
        <f>SUM(S247:S258)</f>
        <v>93594.021458732124</v>
      </c>
      <c r="T259" s="9">
        <f>SUM(T247:T258)</f>
        <v>79671.830915815692</v>
      </c>
      <c r="U259" s="9"/>
      <c r="V259" s="8"/>
      <c r="W259" s="8"/>
      <c r="X259" s="11">
        <f>SUM(X247:X258)</f>
        <v>108887.8844586956</v>
      </c>
      <c r="Y259" s="11">
        <f>SUM(Y247:Y258)</f>
        <v>27225.312462238209</v>
      </c>
      <c r="Z259" s="8"/>
    </row>
    <row r="260" spans="1:26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11"/>
      <c r="Y260" s="11"/>
      <c r="Z260" s="8"/>
    </row>
    <row r="261" spans="1:26" x14ac:dyDescent="0.3">
      <c r="A261" s="25" t="s">
        <v>46</v>
      </c>
      <c r="B261" s="25" t="s">
        <v>1</v>
      </c>
      <c r="C261" s="25" t="s">
        <v>2</v>
      </c>
      <c r="D261" s="25" t="s">
        <v>57</v>
      </c>
      <c r="E261" s="25" t="s">
        <v>55</v>
      </c>
      <c r="F261" s="25" t="s">
        <v>56</v>
      </c>
      <c r="G261" s="25" t="s">
        <v>58</v>
      </c>
      <c r="H261" s="25" t="s">
        <v>59</v>
      </c>
      <c r="I261" s="25" t="s">
        <v>62</v>
      </c>
      <c r="J261" s="25" t="s">
        <v>10</v>
      </c>
      <c r="K261" s="25" t="s">
        <v>11</v>
      </c>
      <c r="L261" s="25" t="s">
        <v>12</v>
      </c>
      <c r="M261" s="25" t="s">
        <v>13</v>
      </c>
      <c r="N261" s="25" t="s">
        <v>14</v>
      </c>
      <c r="O261" s="25" t="s">
        <v>33</v>
      </c>
      <c r="P261" s="25" t="s">
        <v>63</v>
      </c>
      <c r="Q261" s="25" t="s">
        <v>64</v>
      </c>
      <c r="R261" s="25" t="s">
        <v>65</v>
      </c>
      <c r="S261" s="25" t="s">
        <v>66</v>
      </c>
      <c r="T261" s="25" t="s">
        <v>67</v>
      </c>
      <c r="U261" s="25" t="s">
        <v>68</v>
      </c>
      <c r="V261" s="25" t="s">
        <v>69</v>
      </c>
      <c r="W261" s="25" t="s">
        <v>70</v>
      </c>
      <c r="X261" s="27" t="s">
        <v>71</v>
      </c>
      <c r="Y261" s="27" t="s">
        <v>72</v>
      </c>
      <c r="Z261" s="25" t="s">
        <v>73</v>
      </c>
    </row>
    <row r="262" spans="1:26" x14ac:dyDescent="0.3">
      <c r="A262" s="8">
        <f t="shared" ref="A262:A273" si="263">A247</f>
        <v>12.1</v>
      </c>
      <c r="B262" s="9">
        <f t="shared" ref="B262:B273" si="264">Z247</f>
        <v>106749.02627146991</v>
      </c>
      <c r="C262" s="12">
        <f t="shared" ref="C262:G273" si="265">C247</f>
        <v>0.63681879211474035</v>
      </c>
      <c r="D262" s="12">
        <f t="shared" si="265"/>
        <v>0.75</v>
      </c>
      <c r="E262" s="12">
        <f t="shared" si="265"/>
        <v>0.47761409408605526</v>
      </c>
      <c r="F262" s="12">
        <f t="shared" si="265"/>
        <v>0.15920469802868509</v>
      </c>
      <c r="G262" s="26">
        <f t="shared" si="265"/>
        <v>1</v>
      </c>
      <c r="H262" s="26">
        <f>$O$19</f>
        <v>1</v>
      </c>
      <c r="I262" s="12">
        <f t="shared" ref="I262:I271" si="266">(E262*H262)+(F262*(G262^$F$22))*H262</f>
        <v>0.63681879211474035</v>
      </c>
      <c r="J262" s="12">
        <f>J247</f>
        <v>0.82224630541871924</v>
      </c>
      <c r="K262" s="12">
        <f t="shared" ref="K262:N262" si="267">K247</f>
        <v>0.17477832512315272</v>
      </c>
      <c r="L262" s="12">
        <f t="shared" si="267"/>
        <v>2.9753694581280787E-3</v>
      </c>
      <c r="M262" s="12">
        <f t="shared" si="267"/>
        <v>0</v>
      </c>
      <c r="N262" s="12">
        <f t="shared" si="267"/>
        <v>0</v>
      </c>
      <c r="O262" s="9">
        <f t="shared" ref="O262:O273" si="268">B262*I262</f>
        <v>67979.785969622157</v>
      </c>
      <c r="P262" s="9">
        <f t="shared" ref="P262:P273" si="269">$O262*J262</f>
        <v>55896.127856677107</v>
      </c>
      <c r="Q262" s="9">
        <f t="shared" ref="Q262:Q273" si="270">$O262*K262</f>
        <v>11881.393134000957</v>
      </c>
      <c r="R262" s="9">
        <f t="shared" ref="R262:R273" si="271">$O262*L262</f>
        <v>202.26497894409744</v>
      </c>
      <c r="S262" s="9">
        <f t="shared" ref="S262:S273" si="272">$O262*M262</f>
        <v>0</v>
      </c>
      <c r="T262" s="9">
        <f t="shared" ref="T262:T273" si="273">$O262*N262</f>
        <v>0</v>
      </c>
      <c r="U262" s="9">
        <f t="shared" ref="U262:U271" si="274">B262-O262</f>
        <v>38769.240301847749</v>
      </c>
      <c r="V262" s="10">
        <f t="shared" ref="V262:W273" si="275">V247</f>
        <v>546.30269950738921</v>
      </c>
      <c r="W262" s="10">
        <f t="shared" si="275"/>
        <v>40</v>
      </c>
      <c r="X262" s="11">
        <f t="shared" ref="X262:X273" si="276">O262*V262/1000</f>
        <v>37137.540587139119</v>
      </c>
      <c r="Y262" s="11">
        <f t="shared" ref="Y262:Y271" si="277">B262*W262/1000</f>
        <v>4269.9610508587966</v>
      </c>
      <c r="Z262" s="9">
        <f>P274</f>
        <v>108527.83647937767</v>
      </c>
    </row>
    <row r="263" spans="1:26" x14ac:dyDescent="0.3">
      <c r="A263" s="8">
        <f t="shared" si="263"/>
        <v>12.2</v>
      </c>
      <c r="B263" s="9">
        <f t="shared" si="264"/>
        <v>104014.65658286554</v>
      </c>
      <c r="C263" s="12">
        <f t="shared" si="265"/>
        <v>0.42001737794512095</v>
      </c>
      <c r="D263" s="12">
        <f t="shared" si="265"/>
        <v>0.67</v>
      </c>
      <c r="E263" s="12">
        <f t="shared" si="265"/>
        <v>0.28141164322323103</v>
      </c>
      <c r="F263" s="12">
        <f t="shared" si="265"/>
        <v>0.13860573472188992</v>
      </c>
      <c r="G263" s="26">
        <f t="shared" si="265"/>
        <v>1</v>
      </c>
      <c r="H263" s="26">
        <f t="shared" ref="H263:H273" si="278">H262</f>
        <v>1</v>
      </c>
      <c r="I263" s="12">
        <f t="shared" si="266"/>
        <v>0.42001737794512095</v>
      </c>
      <c r="J263" s="12">
        <f t="shared" ref="J263:N263" si="279">J248</f>
        <v>0.32712718114768841</v>
      </c>
      <c r="K263" s="12">
        <f t="shared" si="279"/>
        <v>0.508244888169335</v>
      </c>
      <c r="L263" s="12">
        <f t="shared" si="279"/>
        <v>0.16043053306949692</v>
      </c>
      <c r="M263" s="12">
        <f t="shared" si="279"/>
        <v>4.1973976134796424E-3</v>
      </c>
      <c r="N263" s="12">
        <f t="shared" si="279"/>
        <v>0</v>
      </c>
      <c r="O263" s="9">
        <f t="shared" si="268"/>
        <v>43687.963325797398</v>
      </c>
      <c r="P263" s="9">
        <f t="shared" si="269"/>
        <v>14291.520292851694</v>
      </c>
      <c r="Q263" s="9">
        <f t="shared" si="270"/>
        <v>22204.184034865906</v>
      </c>
      <c r="R263" s="9">
        <f t="shared" si="271"/>
        <v>7008.8832450783084</v>
      </c>
      <c r="S263" s="9">
        <f t="shared" si="272"/>
        <v>183.37575300148814</v>
      </c>
      <c r="T263" s="9">
        <f t="shared" si="273"/>
        <v>0</v>
      </c>
      <c r="U263" s="9">
        <f t="shared" si="274"/>
        <v>60326.693257068146</v>
      </c>
      <c r="V263" s="10">
        <f t="shared" si="275"/>
        <v>267.27606883732085</v>
      </c>
      <c r="W263" s="10">
        <f t="shared" si="275"/>
        <v>32</v>
      </c>
      <c r="X263" s="11">
        <f t="shared" si="276"/>
        <v>11676.747093228174</v>
      </c>
      <c r="Y263" s="11">
        <f t="shared" si="277"/>
        <v>3328.4690106516973</v>
      </c>
      <c r="Z263" s="9">
        <f>Q274</f>
        <v>105706.59664366514</v>
      </c>
    </row>
    <row r="264" spans="1:26" x14ac:dyDescent="0.3">
      <c r="A264" s="8">
        <f t="shared" si="263"/>
        <v>12.3</v>
      </c>
      <c r="B264" s="9">
        <f t="shared" si="264"/>
        <v>97711.004811634455</v>
      </c>
      <c r="C264" s="12">
        <f t="shared" si="265"/>
        <v>0.26927790828311715</v>
      </c>
      <c r="D264" s="12">
        <f t="shared" si="265"/>
        <v>0.6</v>
      </c>
      <c r="E264" s="12">
        <f t="shared" si="265"/>
        <v>0.16156674496987028</v>
      </c>
      <c r="F264" s="12">
        <f t="shared" si="265"/>
        <v>0.10771116331324687</v>
      </c>
      <c r="G264" s="26">
        <f t="shared" si="265"/>
        <v>1</v>
      </c>
      <c r="H264" s="26">
        <f t="shared" si="278"/>
        <v>1</v>
      </c>
      <c r="I264" s="12">
        <f t="shared" si="266"/>
        <v>0.26927790828311715</v>
      </c>
      <c r="J264" s="12">
        <f t="shared" ref="J264:N264" si="280">J249</f>
        <v>0.16461217523231558</v>
      </c>
      <c r="K264" s="12">
        <f t="shared" si="280"/>
        <v>0.37440735824009103</v>
      </c>
      <c r="L264" s="12">
        <f t="shared" si="280"/>
        <v>0.36245970036032621</v>
      </c>
      <c r="M264" s="12">
        <f t="shared" si="280"/>
        <v>9.3210695998482834E-2</v>
      </c>
      <c r="N264" s="12">
        <f t="shared" si="280"/>
        <v>5.3100701687843728E-3</v>
      </c>
      <c r="O264" s="9">
        <f t="shared" si="268"/>
        <v>26311.414991918522</v>
      </c>
      <c r="P264" s="9">
        <f t="shared" si="269"/>
        <v>4331.1792552598672</v>
      </c>
      <c r="Q264" s="9">
        <f t="shared" si="270"/>
        <v>9851.1873786829401</v>
      </c>
      <c r="R264" s="9">
        <f t="shared" si="271"/>
        <v>9536.8275940269832</v>
      </c>
      <c r="S264" s="9">
        <f t="shared" si="272"/>
        <v>2452.5053041016408</v>
      </c>
      <c r="T264" s="9">
        <f t="shared" si="273"/>
        <v>139.71545984709246</v>
      </c>
      <c r="U264" s="9">
        <f t="shared" si="274"/>
        <v>71399.58981971594</v>
      </c>
      <c r="V264" s="10">
        <f t="shared" si="275"/>
        <v>211.64469941209938</v>
      </c>
      <c r="W264" s="10">
        <f t="shared" si="275"/>
        <v>25</v>
      </c>
      <c r="X264" s="11">
        <f t="shared" si="276"/>
        <v>5568.6715170716006</v>
      </c>
      <c r="Y264" s="11">
        <f t="shared" si="277"/>
        <v>2442.7751202908617</v>
      </c>
      <c r="Z264" s="9">
        <f>R274</f>
        <v>99121.912795699565</v>
      </c>
    </row>
    <row r="265" spans="1:26" x14ac:dyDescent="0.3">
      <c r="A265" s="8">
        <f t="shared" si="263"/>
        <v>12.4</v>
      </c>
      <c r="B265" s="9">
        <f t="shared" si="264"/>
        <v>93594.021458732124</v>
      </c>
      <c r="C265" s="12">
        <f t="shared" si="265"/>
        <v>0.16648322725750109</v>
      </c>
      <c r="D265" s="12">
        <f t="shared" si="265"/>
        <v>0.55000000000000004</v>
      </c>
      <c r="E265" s="12">
        <f t="shared" si="265"/>
        <v>9.1565774991625604E-2</v>
      </c>
      <c r="F265" s="12">
        <f t="shared" si="265"/>
        <v>7.4917452265875484E-2</v>
      </c>
      <c r="G265" s="26">
        <f t="shared" si="265"/>
        <v>1</v>
      </c>
      <c r="H265" s="26">
        <f t="shared" si="278"/>
        <v>1</v>
      </c>
      <c r="I265" s="12">
        <f t="shared" si="266"/>
        <v>0.16648322725750109</v>
      </c>
      <c r="J265" s="12">
        <f t="shared" ref="J265:N265" si="281">J250</f>
        <v>0.11023282552457603</v>
      </c>
      <c r="K265" s="12">
        <f t="shared" si="281"/>
        <v>0.25725783271054903</v>
      </c>
      <c r="L265" s="12">
        <f t="shared" si="281"/>
        <v>0.36641276228801378</v>
      </c>
      <c r="M265" s="12">
        <f t="shared" si="281"/>
        <v>0.22219028456453005</v>
      </c>
      <c r="N265" s="12">
        <f t="shared" si="281"/>
        <v>4.3978154642138542E-2</v>
      </c>
      <c r="O265" s="9">
        <f t="shared" si="268"/>
        <v>15581.834744457534</v>
      </c>
      <c r="P265" s="9">
        <f t="shared" si="269"/>
        <v>1717.6296707385641</v>
      </c>
      <c r="Q265" s="9">
        <f t="shared" si="270"/>
        <v>4008.5490360130766</v>
      </c>
      <c r="R265" s="9">
        <f t="shared" si="271"/>
        <v>5709.3831102320319</v>
      </c>
      <c r="S265" s="9">
        <f t="shared" si="272"/>
        <v>3462.132295908501</v>
      </c>
      <c r="T265" s="9">
        <f t="shared" si="273"/>
        <v>685.26033800000073</v>
      </c>
      <c r="U265" s="9">
        <f t="shared" si="274"/>
        <v>78012.18671427459</v>
      </c>
      <c r="V265" s="10">
        <f t="shared" si="275"/>
        <v>181.69200919804541</v>
      </c>
      <c r="W265" s="10">
        <f t="shared" si="275"/>
        <v>20</v>
      </c>
      <c r="X265" s="11">
        <f t="shared" si="276"/>
        <v>2831.0948617124018</v>
      </c>
      <c r="Y265" s="11">
        <f t="shared" si="277"/>
        <v>1871.8804291746426</v>
      </c>
      <c r="Z265" s="9">
        <f>S274</f>
        <v>94624.00754413387</v>
      </c>
    </row>
    <row r="266" spans="1:26" x14ac:dyDescent="0.3">
      <c r="A266" s="8">
        <f t="shared" si="263"/>
        <v>12.5</v>
      </c>
      <c r="B266" s="9">
        <f t="shared" si="264"/>
        <v>79671.830915815692</v>
      </c>
      <c r="C266" s="12">
        <f t="shared" si="265"/>
        <v>0.11621438086034425</v>
      </c>
      <c r="D266" s="12">
        <f t="shared" si="265"/>
        <v>0.5</v>
      </c>
      <c r="E266" s="12">
        <f t="shared" si="265"/>
        <v>5.8107190430172123E-2</v>
      </c>
      <c r="F266" s="12">
        <f t="shared" si="265"/>
        <v>5.8107190430172123E-2</v>
      </c>
      <c r="G266" s="26">
        <f t="shared" si="265"/>
        <v>1</v>
      </c>
      <c r="H266" s="26">
        <f t="shared" si="278"/>
        <v>1</v>
      </c>
      <c r="I266" s="12">
        <f t="shared" si="266"/>
        <v>0.11621438086034425</v>
      </c>
      <c r="J266" s="12">
        <f t="shared" ref="J266:N266" si="282">J251</f>
        <v>6.6299584222946392E-2</v>
      </c>
      <c r="K266" s="12">
        <f t="shared" si="282"/>
        <v>0.15934374648836949</v>
      </c>
      <c r="L266" s="12">
        <f t="shared" si="282"/>
        <v>0.25002809304416229</v>
      </c>
      <c r="M266" s="12">
        <f t="shared" si="282"/>
        <v>0.24744353298123384</v>
      </c>
      <c r="N266" s="12">
        <f t="shared" si="282"/>
        <v>0.27677267108663894</v>
      </c>
      <c r="O266" s="9">
        <f t="shared" si="268"/>
        <v>9259.0125018915533</v>
      </c>
      <c r="P266" s="9">
        <f t="shared" si="269"/>
        <v>613.86867919047268</v>
      </c>
      <c r="Q266" s="9">
        <f t="shared" si="270"/>
        <v>1475.3657408340514</v>
      </c>
      <c r="R266" s="9">
        <f t="shared" si="271"/>
        <v>2315.0132393200033</v>
      </c>
      <c r="S266" s="9">
        <f t="shared" si="272"/>
        <v>2291.082765385459</v>
      </c>
      <c r="T266" s="9">
        <f t="shared" si="273"/>
        <v>2562.6416217731089</v>
      </c>
      <c r="U266" s="9">
        <f t="shared" si="274"/>
        <v>70412.818413924135</v>
      </c>
      <c r="V266" s="10">
        <f t="shared" si="275"/>
        <v>138.56972693561073</v>
      </c>
      <c r="W266" s="10">
        <f t="shared" si="275"/>
        <v>15</v>
      </c>
      <c r="X266" s="11">
        <f t="shared" si="276"/>
        <v>1283.0188340805184</v>
      </c>
      <c r="Y266" s="11">
        <f t="shared" si="277"/>
        <v>1195.0774637372353</v>
      </c>
      <c r="Z266" s="9">
        <f>T274</f>
        <v>80412.090307806575</v>
      </c>
    </row>
    <row r="267" spans="1:26" x14ac:dyDescent="0.3">
      <c r="A267" s="8">
        <f t="shared" si="263"/>
        <v>24</v>
      </c>
      <c r="B267" s="9">
        <f t="shared" si="264"/>
        <v>314660.08641898492</v>
      </c>
      <c r="C267" s="12">
        <f t="shared" si="265"/>
        <v>0.13154892939973145</v>
      </c>
      <c r="D267" s="12">
        <f t="shared" si="265"/>
        <v>0.46</v>
      </c>
      <c r="E267" s="12">
        <f t="shared" si="265"/>
        <v>6.051250752387647E-2</v>
      </c>
      <c r="F267" s="12">
        <f t="shared" si="265"/>
        <v>7.1036421875854988E-2</v>
      </c>
      <c r="G267" s="26">
        <f t="shared" si="265"/>
        <v>1</v>
      </c>
      <c r="H267" s="26">
        <f t="shared" si="278"/>
        <v>1</v>
      </c>
      <c r="I267" s="12">
        <f t="shared" si="266"/>
        <v>0.13154892939973145</v>
      </c>
      <c r="J267" s="12">
        <f t="shared" ref="J267:N267" si="283">J252</f>
        <v>0.22999392058362397</v>
      </c>
      <c r="K267" s="12">
        <f t="shared" si="283"/>
        <v>0.32812849966403224</v>
      </c>
      <c r="L267" s="12">
        <f t="shared" si="283"/>
        <v>0.25575144786100534</v>
      </c>
      <c r="M267" s="12">
        <f t="shared" si="283"/>
        <v>0.12373212171631523</v>
      </c>
      <c r="N267" s="12">
        <f t="shared" si="283"/>
        <v>6.2394010175023197E-2</v>
      </c>
      <c r="O267" s="9">
        <f t="shared" si="268"/>
        <v>41393.197493244443</v>
      </c>
      <c r="P267" s="9">
        <f t="shared" si="269"/>
        <v>9520.1837769635258</v>
      </c>
      <c r="Q267" s="9">
        <f t="shared" si="270"/>
        <v>13582.287789755279</v>
      </c>
      <c r="R267" s="9">
        <f t="shared" si="271"/>
        <v>10586.370190493803</v>
      </c>
      <c r="S267" s="9">
        <f t="shared" si="272"/>
        <v>5121.6681504615963</v>
      </c>
      <c r="T267" s="9">
        <f t="shared" si="273"/>
        <v>2582.6875855702383</v>
      </c>
      <c r="U267" s="9">
        <f t="shared" si="274"/>
        <v>273266.8889257405</v>
      </c>
      <c r="V267" s="10">
        <f t="shared" si="275"/>
        <v>222.65257735257416</v>
      </c>
      <c r="W267" s="10">
        <f t="shared" si="275"/>
        <v>10</v>
      </c>
      <c r="X267" s="11">
        <f t="shared" si="276"/>
        <v>9216.3021067349873</v>
      </c>
      <c r="Y267" s="11">
        <f t="shared" si="277"/>
        <v>3146.6008641898493</v>
      </c>
      <c r="Z267" s="9">
        <f>SUM(U262:U266)</f>
        <v>318920.52850683057</v>
      </c>
    </row>
    <row r="268" spans="1:26" x14ac:dyDescent="0.3">
      <c r="A268" s="8">
        <f t="shared" si="263"/>
        <v>36</v>
      </c>
      <c r="B268" s="9">
        <f t="shared" si="264"/>
        <v>269452.58988710569</v>
      </c>
      <c r="C268" s="12">
        <f t="shared" si="265"/>
        <v>6.9972761225464045E-2</v>
      </c>
      <c r="D268" s="12">
        <f t="shared" si="265"/>
        <v>0.42</v>
      </c>
      <c r="E268" s="12">
        <f t="shared" si="265"/>
        <v>2.9388559714694899E-2</v>
      </c>
      <c r="F268" s="12">
        <f t="shared" si="265"/>
        <v>4.058420151076915E-2</v>
      </c>
      <c r="G268" s="26">
        <f t="shared" si="265"/>
        <v>1</v>
      </c>
      <c r="H268" s="26">
        <f t="shared" si="278"/>
        <v>1</v>
      </c>
      <c r="I268" s="12">
        <f t="shared" si="266"/>
        <v>6.9972761225464045E-2</v>
      </c>
      <c r="J268" s="12">
        <f t="shared" ref="J268:N268" si="284">J253</f>
        <v>0.15683441688739064</v>
      </c>
      <c r="K268" s="12">
        <f t="shared" si="284"/>
        <v>0.28645958744682559</v>
      </c>
      <c r="L268" s="12">
        <f t="shared" si="284"/>
        <v>0.28758327313588572</v>
      </c>
      <c r="M268" s="12">
        <f t="shared" si="284"/>
        <v>0.17505417770286541</v>
      </c>
      <c r="N268" s="12">
        <f t="shared" si="284"/>
        <v>9.4068544827032669E-2</v>
      </c>
      <c r="O268" s="9">
        <f t="shared" si="268"/>
        <v>18854.341733753336</v>
      </c>
      <c r="P268" s="9">
        <f t="shared" si="269"/>
        <v>2957.0096916087982</v>
      </c>
      <c r="Q268" s="9">
        <f t="shared" si="270"/>
        <v>5401.0069546324467</v>
      </c>
      <c r="R268" s="9">
        <f t="shared" si="271"/>
        <v>5422.1933086153149</v>
      </c>
      <c r="S268" s="9">
        <f t="shared" si="272"/>
        <v>3300.531288331008</v>
      </c>
      <c r="T268" s="9">
        <f t="shared" si="273"/>
        <v>1773.6004905657685</v>
      </c>
      <c r="U268" s="9">
        <f t="shared" si="274"/>
        <v>250598.24815335235</v>
      </c>
      <c r="V268" s="10">
        <f t="shared" si="275"/>
        <v>196.06886588008669</v>
      </c>
      <c r="W268" s="10">
        <f t="shared" si="275"/>
        <v>6</v>
      </c>
      <c r="X268" s="11">
        <f t="shared" si="276"/>
        <v>3696.7494006526035</v>
      </c>
      <c r="Y268" s="11">
        <f t="shared" si="277"/>
        <v>1616.7155393226342</v>
      </c>
      <c r="Z268" s="9">
        <f>U267</f>
        <v>273266.8889257405</v>
      </c>
    </row>
    <row r="269" spans="1:26" x14ac:dyDescent="0.3">
      <c r="A269" s="8">
        <f t="shared" si="263"/>
        <v>48</v>
      </c>
      <c r="B269" s="9">
        <f t="shared" si="264"/>
        <v>246894.17093953391</v>
      </c>
      <c r="C269" s="12">
        <f t="shared" si="265"/>
        <v>4.3094584217308121E-2</v>
      </c>
      <c r="D269" s="12">
        <f t="shared" si="265"/>
        <v>0.38</v>
      </c>
      <c r="E269" s="12">
        <f t="shared" si="265"/>
        <v>1.6375942002577085E-2</v>
      </c>
      <c r="F269" s="12">
        <f t="shared" si="265"/>
        <v>2.6718642214731036E-2</v>
      </c>
      <c r="G269" s="26">
        <f t="shared" si="265"/>
        <v>1</v>
      </c>
      <c r="H269" s="26">
        <f t="shared" si="278"/>
        <v>1</v>
      </c>
      <c r="I269" s="12">
        <f t="shared" si="266"/>
        <v>4.3094584217308121E-2</v>
      </c>
      <c r="J269" s="12">
        <f t="shared" ref="J269:N269" si="285">J254</f>
        <v>0.11839323467230443</v>
      </c>
      <c r="K269" s="12">
        <f t="shared" si="285"/>
        <v>0.24237390516460283</v>
      </c>
      <c r="L269" s="12">
        <f t="shared" si="285"/>
        <v>0.30247659317426762</v>
      </c>
      <c r="M269" s="12">
        <f t="shared" si="285"/>
        <v>0.20779220779220781</v>
      </c>
      <c r="N269" s="12">
        <f t="shared" si="285"/>
        <v>0.12911507097553609</v>
      </c>
      <c r="O269" s="9">
        <f t="shared" si="268"/>
        <v>10639.801642316212</v>
      </c>
      <c r="P269" s="9">
        <f t="shared" si="269"/>
        <v>1259.6805327055133</v>
      </c>
      <c r="Q269" s="9">
        <f t="shared" si="270"/>
        <v>2578.8102742249348</v>
      </c>
      <c r="R269" s="9">
        <f t="shared" si="271"/>
        <v>3218.2909528177852</v>
      </c>
      <c r="S269" s="9">
        <f t="shared" si="272"/>
        <v>2210.8678737280443</v>
      </c>
      <c r="T269" s="9">
        <f t="shared" si="273"/>
        <v>1373.7587442132831</v>
      </c>
      <c r="U269" s="9">
        <f t="shared" si="274"/>
        <v>236254.36929721769</v>
      </c>
      <c r="V269" s="10">
        <f t="shared" si="275"/>
        <v>180.52733313198431</v>
      </c>
      <c r="W269" s="10">
        <f t="shared" si="275"/>
        <v>4</v>
      </c>
      <c r="X269" s="11">
        <f t="shared" si="276"/>
        <v>1920.7750155406525</v>
      </c>
      <c r="Y269" s="11">
        <f t="shared" si="277"/>
        <v>987.57668375813569</v>
      </c>
      <c r="Z269" s="9">
        <f>U268</f>
        <v>250598.24815335235</v>
      </c>
    </row>
    <row r="270" spans="1:26" x14ac:dyDescent="0.3">
      <c r="A270" s="8">
        <f t="shared" si="263"/>
        <v>60</v>
      </c>
      <c r="B270" s="9">
        <f t="shared" si="264"/>
        <v>232511.82849072036</v>
      </c>
      <c r="C270" s="12">
        <f t="shared" si="265"/>
        <v>2.7801221267934269E-2</v>
      </c>
      <c r="D270" s="12">
        <f t="shared" si="265"/>
        <v>0.34</v>
      </c>
      <c r="E270" s="12">
        <f t="shared" si="265"/>
        <v>9.4524152310976519E-3</v>
      </c>
      <c r="F270" s="12">
        <f t="shared" si="265"/>
        <v>1.8348806036836619E-2</v>
      </c>
      <c r="G270" s="26">
        <f t="shared" si="265"/>
        <v>1</v>
      </c>
      <c r="H270" s="26">
        <f t="shared" si="278"/>
        <v>1</v>
      </c>
      <c r="I270" s="12">
        <f t="shared" si="266"/>
        <v>2.7801221267934273E-2</v>
      </c>
      <c r="J270" s="12">
        <f t="shared" ref="J270:N270" si="286">J255</f>
        <v>0.10178571428571428</v>
      </c>
      <c r="K270" s="12">
        <f t="shared" si="286"/>
        <v>0.20535714285714285</v>
      </c>
      <c r="L270" s="12">
        <f t="shared" si="286"/>
        <v>0.26279761904761906</v>
      </c>
      <c r="M270" s="12">
        <f t="shared" si="286"/>
        <v>0.25952380952380955</v>
      </c>
      <c r="N270" s="12">
        <f t="shared" si="286"/>
        <v>0.17053571428571429</v>
      </c>
      <c r="O270" s="9">
        <f t="shared" si="268"/>
        <v>6464.1127912825013</v>
      </c>
      <c r="P270" s="9">
        <f t="shared" si="269"/>
        <v>657.95433768411169</v>
      </c>
      <c r="Q270" s="9">
        <f t="shared" si="270"/>
        <v>1327.4517339240851</v>
      </c>
      <c r="R270" s="9">
        <f t="shared" si="271"/>
        <v>1698.7534508043002</v>
      </c>
      <c r="S270" s="9">
        <f t="shared" si="272"/>
        <v>1677.5911767852208</v>
      </c>
      <c r="T270" s="9">
        <f t="shared" si="273"/>
        <v>1102.3620920847839</v>
      </c>
      <c r="U270" s="9">
        <f t="shared" si="274"/>
        <v>226047.71569943786</v>
      </c>
      <c r="V270" s="10">
        <f t="shared" si="275"/>
        <v>172.09375</v>
      </c>
      <c r="W270" s="10">
        <f t="shared" si="275"/>
        <v>3</v>
      </c>
      <c r="X270" s="11">
        <f t="shared" si="276"/>
        <v>1112.4334106747729</v>
      </c>
      <c r="Y270" s="11">
        <f t="shared" si="277"/>
        <v>697.5354854721611</v>
      </c>
      <c r="Z270" s="9">
        <f>U269</f>
        <v>236254.36929721769</v>
      </c>
    </row>
    <row r="271" spans="1:26" x14ac:dyDescent="0.3">
      <c r="A271" s="8">
        <f t="shared" si="263"/>
        <v>72</v>
      </c>
      <c r="B271" s="9">
        <f t="shared" si="264"/>
        <v>1995693.6205965197</v>
      </c>
      <c r="C271" s="12">
        <f t="shared" si="265"/>
        <v>1.5113688934358575E-2</v>
      </c>
      <c r="D271" s="12">
        <f t="shared" si="265"/>
        <v>0.3</v>
      </c>
      <c r="E271" s="12">
        <f t="shared" si="265"/>
        <v>4.534106680307572E-3</v>
      </c>
      <c r="F271" s="12">
        <f t="shared" si="265"/>
        <v>1.0579582254051003E-2</v>
      </c>
      <c r="G271" s="26">
        <f t="shared" si="265"/>
        <v>1</v>
      </c>
      <c r="H271" s="26">
        <f t="shared" si="278"/>
        <v>1</v>
      </c>
      <c r="I271" s="12">
        <f t="shared" si="266"/>
        <v>1.5113688934358575E-2</v>
      </c>
      <c r="J271" s="12">
        <f t="shared" ref="J271:N271" si="287">J256</f>
        <v>8.9670981661272922E-2</v>
      </c>
      <c r="K271" s="12">
        <f t="shared" si="287"/>
        <v>0.1953883495145631</v>
      </c>
      <c r="L271" s="12">
        <f t="shared" si="287"/>
        <v>0.25674217907227614</v>
      </c>
      <c r="M271" s="12">
        <f t="shared" si="287"/>
        <v>0.25337108953613807</v>
      </c>
      <c r="N271" s="12">
        <f t="shared" si="287"/>
        <v>0.20482740021574972</v>
      </c>
      <c r="O271" s="9">
        <f t="shared" si="268"/>
        <v>30162.292589979621</v>
      </c>
      <c r="P271" s="9">
        <f t="shared" si="269"/>
        <v>2704.6823856980109</v>
      </c>
      <c r="Q271" s="9">
        <f t="shared" si="270"/>
        <v>5893.360566731455</v>
      </c>
      <c r="R271" s="9">
        <f t="shared" si="271"/>
        <v>7743.9327253669353</v>
      </c>
      <c r="S271" s="9">
        <f t="shared" si="272"/>
        <v>7642.2529364309203</v>
      </c>
      <c r="T271" s="9">
        <f t="shared" si="273"/>
        <v>6178.0639757522977</v>
      </c>
      <c r="U271" s="9">
        <f t="shared" si="274"/>
        <v>1965531.32800654</v>
      </c>
      <c r="V271" s="10">
        <f t="shared" si="275"/>
        <v>167.3151294498382</v>
      </c>
      <c r="W271" s="10">
        <f t="shared" si="275"/>
        <v>2</v>
      </c>
      <c r="X271" s="11">
        <f t="shared" si="276"/>
        <v>5046.6078891963352</v>
      </c>
      <c r="Y271" s="11">
        <f t="shared" si="277"/>
        <v>3991.3872411930392</v>
      </c>
      <c r="Z271" s="9">
        <f>U270+U271</f>
        <v>2191579.043705978</v>
      </c>
    </row>
    <row r="272" spans="1:26" x14ac:dyDescent="0.3">
      <c r="A272" s="8">
        <f t="shared" si="263"/>
        <v>99</v>
      </c>
      <c r="B272" s="9">
        <f t="shared" si="264"/>
        <v>43611.200000000004</v>
      </c>
      <c r="C272" s="12">
        <f t="shared" si="265"/>
        <v>1</v>
      </c>
      <c r="D272" s="12">
        <f t="shared" si="265"/>
        <v>1</v>
      </c>
      <c r="E272" s="12">
        <f t="shared" si="265"/>
        <v>1</v>
      </c>
      <c r="F272" s="12">
        <f t="shared" si="265"/>
        <v>0</v>
      </c>
      <c r="G272" s="26">
        <f t="shared" si="265"/>
        <v>1</v>
      </c>
      <c r="H272" s="26">
        <f t="shared" si="278"/>
        <v>1</v>
      </c>
      <c r="I272" s="12">
        <f>(E272*H272)+(F272*(G272^$F$23))*H272</f>
        <v>1</v>
      </c>
      <c r="J272" s="12">
        <f t="shared" ref="J272:N272" si="288">J257</f>
        <v>6.6854386029276888E-2</v>
      </c>
      <c r="K272" s="12">
        <f t="shared" si="288"/>
        <v>0.12612815056682686</v>
      </c>
      <c r="L272" s="12">
        <f t="shared" si="288"/>
        <v>0.20948747110833915</v>
      </c>
      <c r="M272" s="12">
        <f t="shared" si="288"/>
        <v>0.30396778809113256</v>
      </c>
      <c r="N272" s="12">
        <f t="shared" si="288"/>
        <v>0.2935667901823385</v>
      </c>
      <c r="O272" s="9">
        <f t="shared" si="268"/>
        <v>43611.200000000004</v>
      </c>
      <c r="P272" s="9">
        <f t="shared" si="269"/>
        <v>2915.6000000000004</v>
      </c>
      <c r="Q272" s="9">
        <f t="shared" si="270"/>
        <v>5500.6</v>
      </c>
      <c r="R272" s="9">
        <f t="shared" si="271"/>
        <v>9136.0000000000018</v>
      </c>
      <c r="S272" s="9">
        <f t="shared" si="272"/>
        <v>13256.400000000001</v>
      </c>
      <c r="T272" s="9">
        <f t="shared" si="273"/>
        <v>12802.800000000003</v>
      </c>
      <c r="U272" s="9">
        <v>0</v>
      </c>
      <c r="V272" s="10">
        <f t="shared" si="275"/>
        <v>142.60139138569909</v>
      </c>
      <c r="W272" s="10">
        <f t="shared" si="275"/>
        <v>0</v>
      </c>
      <c r="X272" s="11">
        <f t="shared" si="276"/>
        <v>6219.0178000000005</v>
      </c>
      <c r="Y272" s="11">
        <f>O272*W272/1000</f>
        <v>0</v>
      </c>
      <c r="Z272" s="9">
        <f>B272</f>
        <v>43611.200000000004</v>
      </c>
    </row>
    <row r="273" spans="1:26" x14ac:dyDescent="0.3">
      <c r="A273" s="8">
        <f t="shared" si="263"/>
        <v>99</v>
      </c>
      <c r="B273" s="9">
        <f t="shared" si="264"/>
        <v>174444.79999999999</v>
      </c>
      <c r="C273" s="12">
        <f t="shared" si="265"/>
        <v>1</v>
      </c>
      <c r="D273" s="12">
        <f t="shared" si="265"/>
        <v>1</v>
      </c>
      <c r="E273" s="12">
        <f t="shared" si="265"/>
        <v>0</v>
      </c>
      <c r="F273" s="12">
        <f t="shared" si="265"/>
        <v>1</v>
      </c>
      <c r="G273" s="26">
        <f t="shared" si="265"/>
        <v>1</v>
      </c>
      <c r="H273" s="26">
        <f t="shared" si="278"/>
        <v>1</v>
      </c>
      <c r="I273" s="12">
        <f>(E273*H273)+(F273*(G273^$F$23))*H273</f>
        <v>1</v>
      </c>
      <c r="J273" s="12">
        <f t="shared" ref="J273:N273" si="289">J258</f>
        <v>6.6854386029276888E-2</v>
      </c>
      <c r="K273" s="12">
        <f t="shared" si="289"/>
        <v>0.12612815056682686</v>
      </c>
      <c r="L273" s="12">
        <f t="shared" si="289"/>
        <v>0.20948747110833915</v>
      </c>
      <c r="M273" s="12">
        <f t="shared" si="289"/>
        <v>0.30396778809113256</v>
      </c>
      <c r="N273" s="12">
        <f t="shared" si="289"/>
        <v>0.2935667901823385</v>
      </c>
      <c r="O273" s="9">
        <f t="shared" si="268"/>
        <v>174444.79999999999</v>
      </c>
      <c r="P273" s="9">
        <f t="shared" si="269"/>
        <v>11662.4</v>
      </c>
      <c r="Q273" s="9">
        <f t="shared" si="270"/>
        <v>22002.399999999998</v>
      </c>
      <c r="R273" s="9">
        <f t="shared" si="271"/>
        <v>36544</v>
      </c>
      <c r="S273" s="9">
        <f t="shared" si="272"/>
        <v>53025.599999999999</v>
      </c>
      <c r="T273" s="9">
        <f t="shared" si="273"/>
        <v>51211.199999999997</v>
      </c>
      <c r="U273" s="9">
        <v>0</v>
      </c>
      <c r="V273" s="10">
        <f t="shared" si="275"/>
        <v>142.60139138569909</v>
      </c>
      <c r="W273" s="10">
        <f t="shared" si="275"/>
        <v>25</v>
      </c>
      <c r="X273" s="11">
        <f t="shared" si="276"/>
        <v>24876.071199999998</v>
      </c>
      <c r="Y273" s="11">
        <f>O273*W273/1000</f>
        <v>4361.12</v>
      </c>
      <c r="Z273" s="9">
        <f>B273</f>
        <v>174444.79999999999</v>
      </c>
    </row>
    <row r="274" spans="1:26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9">
        <f>SUM(P262:P273)</f>
        <v>108527.83647937767</v>
      </c>
      <c r="Q274" s="9">
        <f>SUM(Q262:Q273)</f>
        <v>105706.59664366514</v>
      </c>
      <c r="R274" s="9">
        <f>SUM(R262:R273)</f>
        <v>99121.912795699565</v>
      </c>
      <c r="S274" s="9">
        <f>SUM(S262:S273)</f>
        <v>94624.00754413387</v>
      </c>
      <c r="T274" s="9">
        <f>SUM(T262:T273)</f>
        <v>80412.090307806575</v>
      </c>
      <c r="U274" s="9"/>
      <c r="V274" s="8"/>
      <c r="W274" s="8"/>
      <c r="X274" s="11">
        <f>SUM(X262:X273)</f>
        <v>110585.02971603116</v>
      </c>
      <c r="Y274" s="11">
        <f>SUM(Y262:Y273)</f>
        <v>27909.098888649052</v>
      </c>
      <c r="Z274" s="8"/>
    </row>
    <row r="275" spans="1:26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11"/>
      <c r="Y275" s="11"/>
      <c r="Z275" s="8"/>
    </row>
    <row r="276" spans="1:26" x14ac:dyDescent="0.3">
      <c r="A276" s="25" t="s">
        <v>47</v>
      </c>
      <c r="B276" s="25" t="s">
        <v>1</v>
      </c>
      <c r="C276" s="25" t="s">
        <v>2</v>
      </c>
      <c r="D276" s="25" t="s">
        <v>57</v>
      </c>
      <c r="E276" s="25" t="s">
        <v>55</v>
      </c>
      <c r="F276" s="25" t="s">
        <v>56</v>
      </c>
      <c r="G276" s="25" t="s">
        <v>58</v>
      </c>
      <c r="H276" s="25" t="s">
        <v>59</v>
      </c>
      <c r="I276" s="25" t="s">
        <v>62</v>
      </c>
      <c r="J276" s="25" t="s">
        <v>10</v>
      </c>
      <c r="K276" s="25" t="s">
        <v>11</v>
      </c>
      <c r="L276" s="25" t="s">
        <v>12</v>
      </c>
      <c r="M276" s="25" t="s">
        <v>13</v>
      </c>
      <c r="N276" s="25" t="s">
        <v>14</v>
      </c>
      <c r="O276" s="25" t="s">
        <v>33</v>
      </c>
      <c r="P276" s="25" t="s">
        <v>63</v>
      </c>
      <c r="Q276" s="25" t="s">
        <v>64</v>
      </c>
      <c r="R276" s="25" t="s">
        <v>65</v>
      </c>
      <c r="S276" s="25" t="s">
        <v>66</v>
      </c>
      <c r="T276" s="25" t="s">
        <v>67</v>
      </c>
      <c r="U276" s="25" t="s">
        <v>68</v>
      </c>
      <c r="V276" s="25" t="s">
        <v>69</v>
      </c>
      <c r="W276" s="25" t="s">
        <v>70</v>
      </c>
      <c r="X276" s="27" t="s">
        <v>71</v>
      </c>
      <c r="Y276" s="27" t="s">
        <v>72</v>
      </c>
      <c r="Z276" s="25" t="s">
        <v>73</v>
      </c>
    </row>
    <row r="277" spans="1:26" x14ac:dyDescent="0.3">
      <c r="A277" s="8">
        <f t="shared" ref="A277:A288" si="290">A262</f>
        <v>12.1</v>
      </c>
      <c r="B277" s="9">
        <f t="shared" ref="B277:B288" si="291">Z262</f>
        <v>108527.83647937767</v>
      </c>
      <c r="C277" s="12">
        <f t="shared" ref="C277:G288" si="292">C262</f>
        <v>0.63681879211474035</v>
      </c>
      <c r="D277" s="12">
        <f t="shared" si="292"/>
        <v>0.75</v>
      </c>
      <c r="E277" s="12">
        <f t="shared" si="292"/>
        <v>0.47761409408605526</v>
      </c>
      <c r="F277" s="12">
        <f t="shared" si="292"/>
        <v>0.15920469802868509</v>
      </c>
      <c r="G277" s="26">
        <f t="shared" si="292"/>
        <v>1</v>
      </c>
      <c r="H277" s="26">
        <f>$P$19</f>
        <v>1</v>
      </c>
      <c r="I277" s="12">
        <f t="shared" ref="I277:I286" si="293">(E277*H277)+(F277*(G277^$F$22))*H277</f>
        <v>0.63681879211474035</v>
      </c>
      <c r="J277" s="12">
        <f>J262</f>
        <v>0.82224630541871924</v>
      </c>
      <c r="K277" s="12">
        <f t="shared" ref="K277:N277" si="294">K262</f>
        <v>0.17477832512315272</v>
      </c>
      <c r="L277" s="12">
        <f t="shared" si="294"/>
        <v>2.9753694581280787E-3</v>
      </c>
      <c r="M277" s="12">
        <f t="shared" si="294"/>
        <v>0</v>
      </c>
      <c r="N277" s="12">
        <f t="shared" si="294"/>
        <v>0</v>
      </c>
      <c r="O277" s="9">
        <f t="shared" ref="O277:O288" si="295">B277*I277</f>
        <v>69112.565737623343</v>
      </c>
      <c r="P277" s="9">
        <f t="shared" ref="P277:P288" si="296">$O277*J277</f>
        <v>56827.551835769154</v>
      </c>
      <c r="Q277" s="9">
        <f t="shared" ref="Q277:Q288" si="297">$O277*K277</f>
        <v>12079.378484585597</v>
      </c>
      <c r="R277" s="9">
        <f t="shared" ref="R277:R288" si="298">$O277*L277</f>
        <v>205.63541726859359</v>
      </c>
      <c r="S277" s="9">
        <f t="shared" ref="S277:S288" si="299">$O277*M277</f>
        <v>0</v>
      </c>
      <c r="T277" s="9">
        <f t="shared" ref="T277:T288" si="300">$O277*N277</f>
        <v>0</v>
      </c>
      <c r="U277" s="9">
        <f t="shared" ref="U277:U286" si="301">B277-O277</f>
        <v>39415.270741754328</v>
      </c>
      <c r="V277" s="10">
        <f t="shared" ref="V277:W288" si="302">V262</f>
        <v>546.30269950738921</v>
      </c>
      <c r="W277" s="10">
        <f t="shared" si="302"/>
        <v>40</v>
      </c>
      <c r="X277" s="11">
        <f t="shared" ref="X277:X288" si="303">O277*V277/1000</f>
        <v>37756.381232345528</v>
      </c>
      <c r="Y277" s="11">
        <f t="shared" ref="Y277:Y286" si="304">B277*W277/1000</f>
        <v>4341.113459175107</v>
      </c>
      <c r="Z277" s="9">
        <f>P289</f>
        <v>110244.60281091393</v>
      </c>
    </row>
    <row r="278" spans="1:26" x14ac:dyDescent="0.3">
      <c r="A278" s="8">
        <f t="shared" si="290"/>
        <v>12.2</v>
      </c>
      <c r="B278" s="9">
        <f t="shared" si="291"/>
        <v>105706.59664366514</v>
      </c>
      <c r="C278" s="12">
        <f t="shared" si="292"/>
        <v>0.42001737794512095</v>
      </c>
      <c r="D278" s="12">
        <f t="shared" si="292"/>
        <v>0.67</v>
      </c>
      <c r="E278" s="12">
        <f t="shared" si="292"/>
        <v>0.28141164322323103</v>
      </c>
      <c r="F278" s="12">
        <f t="shared" si="292"/>
        <v>0.13860573472188992</v>
      </c>
      <c r="G278" s="26">
        <f t="shared" si="292"/>
        <v>1</v>
      </c>
      <c r="H278" s="26">
        <f t="shared" ref="H278:H288" si="305">H277</f>
        <v>1</v>
      </c>
      <c r="I278" s="12">
        <f t="shared" si="293"/>
        <v>0.42001737794512095</v>
      </c>
      <c r="J278" s="12">
        <f t="shared" ref="J278:N278" si="306">J263</f>
        <v>0.32712718114768841</v>
      </c>
      <c r="K278" s="12">
        <f t="shared" si="306"/>
        <v>0.508244888169335</v>
      </c>
      <c r="L278" s="12">
        <f t="shared" si="306"/>
        <v>0.16043053306949692</v>
      </c>
      <c r="M278" s="12">
        <f t="shared" si="306"/>
        <v>4.1973976134796424E-3</v>
      </c>
      <c r="N278" s="12">
        <f t="shared" si="306"/>
        <v>0</v>
      </c>
      <c r="O278" s="9">
        <f t="shared" si="295"/>
        <v>44398.607553774753</v>
      </c>
      <c r="P278" s="9">
        <f t="shared" si="296"/>
        <v>14523.9913359488</v>
      </c>
      <c r="Q278" s="9">
        <f t="shared" si="297"/>
        <v>22565.365331042442</v>
      </c>
      <c r="R278" s="9">
        <f t="shared" si="298"/>
        <v>7122.8922773954764</v>
      </c>
      <c r="S278" s="9">
        <f t="shared" si="299"/>
        <v>186.35860938803336</v>
      </c>
      <c r="T278" s="9">
        <f t="shared" si="300"/>
        <v>0</v>
      </c>
      <c r="U278" s="9">
        <f t="shared" si="301"/>
        <v>61307.989089890383</v>
      </c>
      <c r="V278" s="10">
        <f t="shared" si="302"/>
        <v>267.27606883732085</v>
      </c>
      <c r="W278" s="10">
        <f t="shared" si="302"/>
        <v>32</v>
      </c>
      <c r="X278" s="11">
        <f t="shared" si="303"/>
        <v>11866.685288823895</v>
      </c>
      <c r="Y278" s="11">
        <f t="shared" si="304"/>
        <v>3382.6110925972844</v>
      </c>
      <c r="Z278" s="9">
        <f>Q289</f>
        <v>107364.70222460461</v>
      </c>
    </row>
    <row r="279" spans="1:26" x14ac:dyDescent="0.3">
      <c r="A279" s="8">
        <f t="shared" si="290"/>
        <v>12.3</v>
      </c>
      <c r="B279" s="9">
        <f t="shared" si="291"/>
        <v>99121.912795699565</v>
      </c>
      <c r="C279" s="12">
        <f t="shared" si="292"/>
        <v>0.26927790828311715</v>
      </c>
      <c r="D279" s="12">
        <f t="shared" si="292"/>
        <v>0.6</v>
      </c>
      <c r="E279" s="12">
        <f t="shared" si="292"/>
        <v>0.16156674496987028</v>
      </c>
      <c r="F279" s="12">
        <f t="shared" si="292"/>
        <v>0.10771116331324687</v>
      </c>
      <c r="G279" s="26">
        <f t="shared" si="292"/>
        <v>1</v>
      </c>
      <c r="H279" s="26">
        <f t="shared" si="305"/>
        <v>1</v>
      </c>
      <c r="I279" s="12">
        <f t="shared" si="293"/>
        <v>0.26927790828311715</v>
      </c>
      <c r="J279" s="12">
        <f t="shared" ref="J279:N279" si="307">J264</f>
        <v>0.16461217523231558</v>
      </c>
      <c r="K279" s="12">
        <f t="shared" si="307"/>
        <v>0.37440735824009103</v>
      </c>
      <c r="L279" s="12">
        <f t="shared" si="307"/>
        <v>0.36245970036032621</v>
      </c>
      <c r="M279" s="12">
        <f t="shared" si="307"/>
        <v>9.3210695998482834E-2</v>
      </c>
      <c r="N279" s="12">
        <f t="shared" si="307"/>
        <v>5.3100701687843728E-3</v>
      </c>
      <c r="O279" s="9">
        <f t="shared" si="295"/>
        <v>26691.341342647524</v>
      </c>
      <c r="P279" s="9">
        <f t="shared" si="296"/>
        <v>4393.7197582814433</v>
      </c>
      <c r="Q279" s="9">
        <f t="shared" si="297"/>
        <v>9993.434599985183</v>
      </c>
      <c r="R279" s="9">
        <f t="shared" si="298"/>
        <v>9674.5355852712091</v>
      </c>
      <c r="S279" s="9">
        <f t="shared" si="299"/>
        <v>2487.9185036812551</v>
      </c>
      <c r="T279" s="9">
        <f t="shared" si="300"/>
        <v>141.73289542843364</v>
      </c>
      <c r="U279" s="9">
        <f t="shared" si="301"/>
        <v>72430.571453052049</v>
      </c>
      <c r="V279" s="10">
        <f t="shared" si="302"/>
        <v>211.64469941209938</v>
      </c>
      <c r="W279" s="10">
        <f t="shared" si="302"/>
        <v>25</v>
      </c>
      <c r="X279" s="11">
        <f t="shared" si="303"/>
        <v>5649.0809153703767</v>
      </c>
      <c r="Y279" s="11">
        <f t="shared" si="304"/>
        <v>2478.0478198924893</v>
      </c>
      <c r="Z279" s="9">
        <f>R289</f>
        <v>100517.15814887993</v>
      </c>
    </row>
    <row r="280" spans="1:26" x14ac:dyDescent="0.3">
      <c r="A280" s="8">
        <f t="shared" si="290"/>
        <v>12.4</v>
      </c>
      <c r="B280" s="9">
        <f t="shared" si="291"/>
        <v>94624.00754413387</v>
      </c>
      <c r="C280" s="12">
        <f t="shared" si="292"/>
        <v>0.16648322725750109</v>
      </c>
      <c r="D280" s="12">
        <f t="shared" si="292"/>
        <v>0.55000000000000004</v>
      </c>
      <c r="E280" s="12">
        <f t="shared" si="292"/>
        <v>9.1565774991625604E-2</v>
      </c>
      <c r="F280" s="12">
        <f t="shared" si="292"/>
        <v>7.4917452265875484E-2</v>
      </c>
      <c r="G280" s="26">
        <f t="shared" si="292"/>
        <v>1</v>
      </c>
      <c r="H280" s="26">
        <f t="shared" si="305"/>
        <v>1</v>
      </c>
      <c r="I280" s="12">
        <f t="shared" si="293"/>
        <v>0.16648322725750109</v>
      </c>
      <c r="J280" s="12">
        <f t="shared" ref="J280:N280" si="308">J265</f>
        <v>0.11023282552457603</v>
      </c>
      <c r="K280" s="12">
        <f t="shared" si="308"/>
        <v>0.25725783271054903</v>
      </c>
      <c r="L280" s="12">
        <f t="shared" si="308"/>
        <v>0.36641276228801378</v>
      </c>
      <c r="M280" s="12">
        <f t="shared" si="308"/>
        <v>0.22219028456453005</v>
      </c>
      <c r="N280" s="12">
        <f t="shared" si="308"/>
        <v>4.3978154642138542E-2</v>
      </c>
      <c r="O280" s="9">
        <f t="shared" si="295"/>
        <v>15753.310151985537</v>
      </c>
      <c r="P280" s="9">
        <f t="shared" si="296"/>
        <v>1736.531889418354</v>
      </c>
      <c r="Q280" s="9">
        <f t="shared" si="297"/>
        <v>4052.6624277168889</v>
      </c>
      <c r="R280" s="9">
        <f t="shared" si="298"/>
        <v>5772.2138879688309</v>
      </c>
      <c r="S280" s="9">
        <f t="shared" si="299"/>
        <v>3500.2324655029665</v>
      </c>
      <c r="T280" s="9">
        <f t="shared" si="300"/>
        <v>692.80150998959095</v>
      </c>
      <c r="U280" s="9">
        <f t="shared" si="301"/>
        <v>78870.69739214833</v>
      </c>
      <c r="V280" s="10">
        <f t="shared" si="302"/>
        <v>181.69200919804541</v>
      </c>
      <c r="W280" s="10">
        <f t="shared" si="302"/>
        <v>20</v>
      </c>
      <c r="X280" s="11">
        <f t="shared" si="303"/>
        <v>2862.2505730342186</v>
      </c>
      <c r="Y280" s="11">
        <f t="shared" si="304"/>
        <v>1892.4801508826774</v>
      </c>
      <c r="Z280" s="9">
        <f>S289</f>
        <v>95648.148779977055</v>
      </c>
    </row>
    <row r="281" spans="1:26" x14ac:dyDescent="0.3">
      <c r="A281" s="8">
        <f t="shared" si="290"/>
        <v>12.5</v>
      </c>
      <c r="B281" s="9">
        <f t="shared" si="291"/>
        <v>80412.090307806575</v>
      </c>
      <c r="C281" s="12">
        <f t="shared" si="292"/>
        <v>0.11621438086034425</v>
      </c>
      <c r="D281" s="12">
        <f t="shared" si="292"/>
        <v>0.5</v>
      </c>
      <c r="E281" s="12">
        <f t="shared" si="292"/>
        <v>5.8107190430172123E-2</v>
      </c>
      <c r="F281" s="12">
        <f t="shared" si="292"/>
        <v>5.8107190430172123E-2</v>
      </c>
      <c r="G281" s="26">
        <f t="shared" si="292"/>
        <v>1</v>
      </c>
      <c r="H281" s="26">
        <f t="shared" si="305"/>
        <v>1</v>
      </c>
      <c r="I281" s="12">
        <f t="shared" si="293"/>
        <v>0.11621438086034425</v>
      </c>
      <c r="J281" s="12">
        <f t="shared" ref="J281:N281" si="309">J266</f>
        <v>6.6299584222946392E-2</v>
      </c>
      <c r="K281" s="12">
        <f t="shared" si="309"/>
        <v>0.15934374648836949</v>
      </c>
      <c r="L281" s="12">
        <f t="shared" si="309"/>
        <v>0.25002809304416229</v>
      </c>
      <c r="M281" s="12">
        <f t="shared" si="309"/>
        <v>0.24744353298123384</v>
      </c>
      <c r="N281" s="12">
        <f t="shared" si="309"/>
        <v>0.27677267108663894</v>
      </c>
      <c r="O281" s="9">
        <f t="shared" si="295"/>
        <v>9345.0412888078299</v>
      </c>
      <c r="P281" s="9">
        <f t="shared" si="296"/>
        <v>619.57235199422621</v>
      </c>
      <c r="Q281" s="9">
        <f t="shared" si="297"/>
        <v>1489.0738900471406</v>
      </c>
      <c r="R281" s="9">
        <f t="shared" si="298"/>
        <v>2336.5228528595826</v>
      </c>
      <c r="S281" s="9">
        <f t="shared" si="299"/>
        <v>2312.3700323581124</v>
      </c>
      <c r="T281" s="9">
        <f t="shared" si="300"/>
        <v>2586.4520389182699</v>
      </c>
      <c r="U281" s="9">
        <f t="shared" si="301"/>
        <v>71067.049018998747</v>
      </c>
      <c r="V281" s="10">
        <f t="shared" si="302"/>
        <v>138.56972693561073</v>
      </c>
      <c r="W281" s="10">
        <f t="shared" si="302"/>
        <v>15</v>
      </c>
      <c r="X281" s="11">
        <f t="shared" si="303"/>
        <v>1294.9398195921087</v>
      </c>
      <c r="Y281" s="11">
        <f t="shared" si="304"/>
        <v>1206.1813546170986</v>
      </c>
      <c r="Z281" s="9">
        <f>T289</f>
        <v>81150.290963203675</v>
      </c>
    </row>
    <row r="282" spans="1:26" x14ac:dyDescent="0.3">
      <c r="A282" s="8">
        <f t="shared" si="290"/>
        <v>24</v>
      </c>
      <c r="B282" s="9">
        <f t="shared" si="291"/>
        <v>318920.52850683057</v>
      </c>
      <c r="C282" s="12">
        <f t="shared" si="292"/>
        <v>0.13154892939973145</v>
      </c>
      <c r="D282" s="12">
        <f t="shared" si="292"/>
        <v>0.46</v>
      </c>
      <c r="E282" s="12">
        <f t="shared" si="292"/>
        <v>6.051250752387647E-2</v>
      </c>
      <c r="F282" s="12">
        <f t="shared" si="292"/>
        <v>7.1036421875854988E-2</v>
      </c>
      <c r="G282" s="26">
        <f t="shared" si="292"/>
        <v>1</v>
      </c>
      <c r="H282" s="26">
        <f t="shared" si="305"/>
        <v>1</v>
      </c>
      <c r="I282" s="12">
        <f t="shared" si="293"/>
        <v>0.13154892939973145</v>
      </c>
      <c r="J282" s="12">
        <f t="shared" ref="J282:N282" si="310">J267</f>
        <v>0.22999392058362397</v>
      </c>
      <c r="K282" s="12">
        <f t="shared" si="310"/>
        <v>0.32812849966403224</v>
      </c>
      <c r="L282" s="12">
        <f t="shared" si="310"/>
        <v>0.25575144786100534</v>
      </c>
      <c r="M282" s="12">
        <f t="shared" si="310"/>
        <v>0.12373212171631523</v>
      </c>
      <c r="N282" s="12">
        <f t="shared" si="310"/>
        <v>6.2394010175023197E-2</v>
      </c>
      <c r="O282" s="9">
        <f t="shared" si="295"/>
        <v>41953.654088670097</v>
      </c>
      <c r="P282" s="9">
        <f t="shared" si="296"/>
        <v>9649.085386662422</v>
      </c>
      <c r="Q282" s="9">
        <f t="shared" si="297"/>
        <v>13766.189571539111</v>
      </c>
      <c r="R282" s="9">
        <f t="shared" si="298"/>
        <v>10729.707776237165</v>
      </c>
      <c r="S282" s="9">
        <f t="shared" si="299"/>
        <v>5191.0146341435147</v>
      </c>
      <c r="T282" s="9">
        <f t="shared" si="300"/>
        <v>2617.6567200878858</v>
      </c>
      <c r="U282" s="9">
        <f t="shared" si="301"/>
        <v>276966.87441816047</v>
      </c>
      <c r="V282" s="10">
        <f t="shared" si="302"/>
        <v>222.65257735257416</v>
      </c>
      <c r="W282" s="10">
        <f t="shared" si="302"/>
        <v>10</v>
      </c>
      <c r="X282" s="11">
        <f t="shared" si="303"/>
        <v>9341.0892122007572</v>
      </c>
      <c r="Y282" s="11">
        <f t="shared" si="304"/>
        <v>3189.2052850683058</v>
      </c>
      <c r="Z282" s="9">
        <f>SUM(U277:U281)</f>
        <v>323091.57769584382</v>
      </c>
    </row>
    <row r="283" spans="1:26" x14ac:dyDescent="0.3">
      <c r="A283" s="8">
        <f t="shared" si="290"/>
        <v>36</v>
      </c>
      <c r="B283" s="9">
        <f t="shared" si="291"/>
        <v>273266.8889257405</v>
      </c>
      <c r="C283" s="12">
        <f t="shared" si="292"/>
        <v>6.9972761225464045E-2</v>
      </c>
      <c r="D283" s="12">
        <f t="shared" si="292"/>
        <v>0.42</v>
      </c>
      <c r="E283" s="12">
        <f t="shared" si="292"/>
        <v>2.9388559714694899E-2</v>
      </c>
      <c r="F283" s="12">
        <f t="shared" si="292"/>
        <v>4.058420151076915E-2</v>
      </c>
      <c r="G283" s="26">
        <f t="shared" si="292"/>
        <v>1</v>
      </c>
      <c r="H283" s="26">
        <f t="shared" si="305"/>
        <v>1</v>
      </c>
      <c r="I283" s="12">
        <f t="shared" si="293"/>
        <v>6.9972761225464045E-2</v>
      </c>
      <c r="J283" s="12">
        <f t="shared" ref="J283:N283" si="311">J268</f>
        <v>0.15683441688739064</v>
      </c>
      <c r="K283" s="12">
        <f t="shared" si="311"/>
        <v>0.28645958744682559</v>
      </c>
      <c r="L283" s="12">
        <f t="shared" si="311"/>
        <v>0.28758327313588572</v>
      </c>
      <c r="M283" s="12">
        <f t="shared" si="311"/>
        <v>0.17505417770286541</v>
      </c>
      <c r="N283" s="12">
        <f t="shared" si="311"/>
        <v>9.4068544827032669E-2</v>
      </c>
      <c r="O283" s="9">
        <f t="shared" si="295"/>
        <v>19121.238769626245</v>
      </c>
      <c r="P283" s="9">
        <f t="shared" si="296"/>
        <v>2998.8683325988991</v>
      </c>
      <c r="Q283" s="9">
        <f t="shared" si="297"/>
        <v>5477.4621694193811</v>
      </c>
      <c r="R283" s="9">
        <f t="shared" si="298"/>
        <v>5498.9484317819115</v>
      </c>
      <c r="S283" s="9">
        <f t="shared" si="299"/>
        <v>3347.2527294770721</v>
      </c>
      <c r="T283" s="9">
        <f t="shared" si="300"/>
        <v>1798.7071063489814</v>
      </c>
      <c r="U283" s="9">
        <f t="shared" si="301"/>
        <v>254145.65015611425</v>
      </c>
      <c r="V283" s="10">
        <f t="shared" si="302"/>
        <v>196.06886588008669</v>
      </c>
      <c r="W283" s="10">
        <f t="shared" si="302"/>
        <v>6</v>
      </c>
      <c r="X283" s="11">
        <f t="shared" si="303"/>
        <v>3749.0795997829618</v>
      </c>
      <c r="Y283" s="11">
        <f t="shared" si="304"/>
        <v>1639.601333554443</v>
      </c>
      <c r="Z283" s="9">
        <f>U282</f>
        <v>276966.87441816047</v>
      </c>
    </row>
    <row r="284" spans="1:26" x14ac:dyDescent="0.3">
      <c r="A284" s="8">
        <f t="shared" si="290"/>
        <v>48</v>
      </c>
      <c r="B284" s="9">
        <f t="shared" si="291"/>
        <v>250598.24815335235</v>
      </c>
      <c r="C284" s="12">
        <f t="shared" si="292"/>
        <v>4.3094584217308121E-2</v>
      </c>
      <c r="D284" s="12">
        <f t="shared" si="292"/>
        <v>0.38</v>
      </c>
      <c r="E284" s="12">
        <f t="shared" si="292"/>
        <v>1.6375942002577085E-2</v>
      </c>
      <c r="F284" s="12">
        <f t="shared" si="292"/>
        <v>2.6718642214731036E-2</v>
      </c>
      <c r="G284" s="26">
        <f t="shared" si="292"/>
        <v>1</v>
      </c>
      <c r="H284" s="26">
        <f t="shared" si="305"/>
        <v>1</v>
      </c>
      <c r="I284" s="12">
        <f t="shared" si="293"/>
        <v>4.3094584217308121E-2</v>
      </c>
      <c r="J284" s="12">
        <f t="shared" ref="J284:N284" si="312">J269</f>
        <v>0.11839323467230443</v>
      </c>
      <c r="K284" s="12">
        <f t="shared" si="312"/>
        <v>0.24237390516460283</v>
      </c>
      <c r="L284" s="12">
        <f t="shared" si="312"/>
        <v>0.30247659317426762</v>
      </c>
      <c r="M284" s="12">
        <f t="shared" si="312"/>
        <v>0.20779220779220781</v>
      </c>
      <c r="N284" s="12">
        <f t="shared" si="312"/>
        <v>0.12911507097553609</v>
      </c>
      <c r="O284" s="9">
        <f t="shared" si="295"/>
        <v>10799.427309754523</v>
      </c>
      <c r="P284" s="9">
        <f t="shared" si="296"/>
        <v>1278.5791318102606</v>
      </c>
      <c r="Q284" s="9">
        <f t="shared" si="297"/>
        <v>2617.4993706064647</v>
      </c>
      <c r="R284" s="9">
        <f t="shared" si="298"/>
        <v>3266.5739808876942</v>
      </c>
      <c r="S284" s="9">
        <f t="shared" si="299"/>
        <v>2244.0368435853557</v>
      </c>
      <c r="T284" s="9">
        <f t="shared" si="300"/>
        <v>1394.3688235940981</v>
      </c>
      <c r="U284" s="9">
        <f t="shared" si="301"/>
        <v>239798.82084359782</v>
      </c>
      <c r="V284" s="10">
        <f t="shared" si="302"/>
        <v>180.52733313198431</v>
      </c>
      <c r="W284" s="10">
        <f t="shared" si="302"/>
        <v>4</v>
      </c>
      <c r="X284" s="11">
        <f t="shared" si="303"/>
        <v>1949.5918115827039</v>
      </c>
      <c r="Y284" s="11">
        <f t="shared" si="304"/>
        <v>1002.3929926134094</v>
      </c>
      <c r="Z284" s="9">
        <f>U283</f>
        <v>254145.65015611425</v>
      </c>
    </row>
    <row r="285" spans="1:26" x14ac:dyDescent="0.3">
      <c r="A285" s="8">
        <f t="shared" si="290"/>
        <v>60</v>
      </c>
      <c r="B285" s="9">
        <f t="shared" si="291"/>
        <v>236254.36929721769</v>
      </c>
      <c r="C285" s="12">
        <f t="shared" si="292"/>
        <v>2.7801221267934269E-2</v>
      </c>
      <c r="D285" s="12">
        <f t="shared" si="292"/>
        <v>0.34</v>
      </c>
      <c r="E285" s="12">
        <f t="shared" si="292"/>
        <v>9.4524152310976519E-3</v>
      </c>
      <c r="F285" s="12">
        <f t="shared" si="292"/>
        <v>1.8348806036836619E-2</v>
      </c>
      <c r="G285" s="26">
        <f t="shared" si="292"/>
        <v>1</v>
      </c>
      <c r="H285" s="26">
        <f t="shared" si="305"/>
        <v>1</v>
      </c>
      <c r="I285" s="12">
        <f t="shared" si="293"/>
        <v>2.7801221267934273E-2</v>
      </c>
      <c r="J285" s="12">
        <f t="shared" ref="J285:N285" si="313">J270</f>
        <v>0.10178571428571428</v>
      </c>
      <c r="K285" s="12">
        <f t="shared" si="313"/>
        <v>0.20535714285714285</v>
      </c>
      <c r="L285" s="12">
        <f t="shared" si="313"/>
        <v>0.26279761904761906</v>
      </c>
      <c r="M285" s="12">
        <f t="shared" si="313"/>
        <v>0.25952380952380955</v>
      </c>
      <c r="N285" s="12">
        <f t="shared" si="313"/>
        <v>0.17053571428571429</v>
      </c>
      <c r="O285" s="9">
        <f t="shared" si="295"/>
        <v>6568.1599963482067</v>
      </c>
      <c r="P285" s="9">
        <f t="shared" si="296"/>
        <v>668.54485677115679</v>
      </c>
      <c r="Q285" s="9">
        <f t="shared" si="297"/>
        <v>1348.8185706786496</v>
      </c>
      <c r="R285" s="9">
        <f t="shared" si="298"/>
        <v>1726.0968085641271</v>
      </c>
      <c r="S285" s="9">
        <f t="shared" si="299"/>
        <v>1704.5939038141776</v>
      </c>
      <c r="T285" s="9">
        <f t="shared" si="300"/>
        <v>1120.105856520096</v>
      </c>
      <c r="U285" s="9">
        <f t="shared" si="301"/>
        <v>229686.20930086949</v>
      </c>
      <c r="V285" s="10">
        <f t="shared" si="302"/>
        <v>172.09375</v>
      </c>
      <c r="W285" s="10">
        <f t="shared" si="302"/>
        <v>3</v>
      </c>
      <c r="X285" s="11">
        <f t="shared" si="303"/>
        <v>1130.3392843715492</v>
      </c>
      <c r="Y285" s="11">
        <f t="shared" si="304"/>
        <v>708.76310789165314</v>
      </c>
      <c r="Z285" s="9">
        <f>U284</f>
        <v>239798.82084359782</v>
      </c>
    </row>
    <row r="286" spans="1:26" x14ac:dyDescent="0.3">
      <c r="A286" s="8">
        <f t="shared" si="290"/>
        <v>72</v>
      </c>
      <c r="B286" s="9">
        <f t="shared" si="291"/>
        <v>2191579.043705978</v>
      </c>
      <c r="C286" s="12">
        <f t="shared" si="292"/>
        <v>1.5113688934358575E-2</v>
      </c>
      <c r="D286" s="12">
        <f t="shared" si="292"/>
        <v>0.3</v>
      </c>
      <c r="E286" s="12">
        <f t="shared" si="292"/>
        <v>4.534106680307572E-3</v>
      </c>
      <c r="F286" s="12">
        <f t="shared" si="292"/>
        <v>1.0579582254051003E-2</v>
      </c>
      <c r="G286" s="26">
        <f t="shared" si="292"/>
        <v>1</v>
      </c>
      <c r="H286" s="26">
        <f t="shared" si="305"/>
        <v>1</v>
      </c>
      <c r="I286" s="12">
        <f t="shared" si="293"/>
        <v>1.5113688934358575E-2</v>
      </c>
      <c r="J286" s="12">
        <f t="shared" ref="J286:N286" si="314">J271</f>
        <v>8.9670981661272922E-2</v>
      </c>
      <c r="K286" s="12">
        <f t="shared" si="314"/>
        <v>0.1953883495145631</v>
      </c>
      <c r="L286" s="12">
        <f t="shared" si="314"/>
        <v>0.25674217907227614</v>
      </c>
      <c r="M286" s="12">
        <f t="shared" si="314"/>
        <v>0.25337108953613807</v>
      </c>
      <c r="N286" s="12">
        <f t="shared" si="314"/>
        <v>0.20482740021574972</v>
      </c>
      <c r="O286" s="9">
        <f t="shared" si="295"/>
        <v>33122.843941631188</v>
      </c>
      <c r="P286" s="9">
        <f t="shared" si="296"/>
        <v>2970.1579316592151</v>
      </c>
      <c r="Q286" s="9">
        <f t="shared" si="297"/>
        <v>6471.8178089837638</v>
      </c>
      <c r="R286" s="9">
        <f t="shared" si="298"/>
        <v>8504.0311306453314</v>
      </c>
      <c r="S286" s="9">
        <f t="shared" si="299"/>
        <v>8392.3710580265652</v>
      </c>
      <c r="T286" s="9">
        <f t="shared" si="300"/>
        <v>6784.4660123163121</v>
      </c>
      <c r="U286" s="9">
        <f t="shared" si="301"/>
        <v>2158456.1997643467</v>
      </c>
      <c r="V286" s="10">
        <f t="shared" si="302"/>
        <v>167.3151294498382</v>
      </c>
      <c r="W286" s="10">
        <f t="shared" si="302"/>
        <v>2</v>
      </c>
      <c r="X286" s="11">
        <f t="shared" si="303"/>
        <v>5541.9529218408115</v>
      </c>
      <c r="Y286" s="11">
        <f t="shared" si="304"/>
        <v>4383.1580874119563</v>
      </c>
      <c r="Z286" s="9">
        <f>U285+U286</f>
        <v>2388142.4090652163</v>
      </c>
    </row>
    <row r="287" spans="1:26" x14ac:dyDescent="0.3">
      <c r="A287" s="8">
        <f t="shared" si="290"/>
        <v>99</v>
      </c>
      <c r="B287" s="9">
        <f t="shared" si="291"/>
        <v>43611.200000000004</v>
      </c>
      <c r="C287" s="12">
        <f t="shared" si="292"/>
        <v>1</v>
      </c>
      <c r="D287" s="12">
        <f t="shared" si="292"/>
        <v>1</v>
      </c>
      <c r="E287" s="12">
        <f t="shared" si="292"/>
        <v>1</v>
      </c>
      <c r="F287" s="12">
        <f t="shared" si="292"/>
        <v>0</v>
      </c>
      <c r="G287" s="26">
        <f t="shared" si="292"/>
        <v>1</v>
      </c>
      <c r="H287" s="26">
        <f t="shared" si="305"/>
        <v>1</v>
      </c>
      <c r="I287" s="12">
        <f>(E287*H287)+(F287*(G287^$F$23))*H287</f>
        <v>1</v>
      </c>
      <c r="J287" s="12">
        <f t="shared" ref="J287:N287" si="315">J272</f>
        <v>6.6854386029276888E-2</v>
      </c>
      <c r="K287" s="12">
        <f t="shared" si="315"/>
        <v>0.12612815056682686</v>
      </c>
      <c r="L287" s="12">
        <f t="shared" si="315"/>
        <v>0.20948747110833915</v>
      </c>
      <c r="M287" s="12">
        <f t="shared" si="315"/>
        <v>0.30396778809113256</v>
      </c>
      <c r="N287" s="12">
        <f t="shared" si="315"/>
        <v>0.2935667901823385</v>
      </c>
      <c r="O287" s="9">
        <f t="shared" si="295"/>
        <v>43611.200000000004</v>
      </c>
      <c r="P287" s="9">
        <f t="shared" si="296"/>
        <v>2915.6000000000004</v>
      </c>
      <c r="Q287" s="9">
        <f t="shared" si="297"/>
        <v>5500.6</v>
      </c>
      <c r="R287" s="9">
        <f t="shared" si="298"/>
        <v>9136.0000000000018</v>
      </c>
      <c r="S287" s="9">
        <f t="shared" si="299"/>
        <v>13256.400000000001</v>
      </c>
      <c r="T287" s="9">
        <f t="shared" si="300"/>
        <v>12802.800000000003</v>
      </c>
      <c r="U287" s="9">
        <v>0</v>
      </c>
      <c r="V287" s="10">
        <f t="shared" si="302"/>
        <v>142.60139138569909</v>
      </c>
      <c r="W287" s="10">
        <f t="shared" si="302"/>
        <v>0</v>
      </c>
      <c r="X287" s="11">
        <f t="shared" si="303"/>
        <v>6219.0178000000005</v>
      </c>
      <c r="Y287" s="11">
        <f>O287*W287/1000</f>
        <v>0</v>
      </c>
      <c r="Z287" s="9">
        <f>B287</f>
        <v>43611.200000000004</v>
      </c>
    </row>
    <row r="288" spans="1:26" x14ac:dyDescent="0.3">
      <c r="A288" s="8">
        <f t="shared" si="290"/>
        <v>99</v>
      </c>
      <c r="B288" s="9">
        <f t="shared" si="291"/>
        <v>174444.79999999999</v>
      </c>
      <c r="C288" s="12">
        <f t="shared" si="292"/>
        <v>1</v>
      </c>
      <c r="D288" s="12">
        <f t="shared" si="292"/>
        <v>1</v>
      </c>
      <c r="E288" s="12">
        <f t="shared" si="292"/>
        <v>0</v>
      </c>
      <c r="F288" s="12">
        <f t="shared" si="292"/>
        <v>1</v>
      </c>
      <c r="G288" s="26">
        <f t="shared" si="292"/>
        <v>1</v>
      </c>
      <c r="H288" s="26">
        <f t="shared" si="305"/>
        <v>1</v>
      </c>
      <c r="I288" s="12">
        <f>(E288*H288)+(F288*(G288^$F$23))*H288</f>
        <v>1</v>
      </c>
      <c r="J288" s="12">
        <f t="shared" ref="J288:N288" si="316">J273</f>
        <v>6.6854386029276888E-2</v>
      </c>
      <c r="K288" s="12">
        <f t="shared" si="316"/>
        <v>0.12612815056682686</v>
      </c>
      <c r="L288" s="12">
        <f t="shared" si="316"/>
        <v>0.20948747110833915</v>
      </c>
      <c r="M288" s="12">
        <f t="shared" si="316"/>
        <v>0.30396778809113256</v>
      </c>
      <c r="N288" s="12">
        <f t="shared" si="316"/>
        <v>0.2935667901823385</v>
      </c>
      <c r="O288" s="9">
        <f t="shared" si="295"/>
        <v>174444.79999999999</v>
      </c>
      <c r="P288" s="9">
        <f t="shared" si="296"/>
        <v>11662.4</v>
      </c>
      <c r="Q288" s="9">
        <f t="shared" si="297"/>
        <v>22002.399999999998</v>
      </c>
      <c r="R288" s="9">
        <f t="shared" si="298"/>
        <v>36544</v>
      </c>
      <c r="S288" s="9">
        <f t="shared" si="299"/>
        <v>53025.599999999999</v>
      </c>
      <c r="T288" s="9">
        <f t="shared" si="300"/>
        <v>51211.199999999997</v>
      </c>
      <c r="U288" s="9">
        <v>0</v>
      </c>
      <c r="V288" s="10">
        <f t="shared" si="302"/>
        <v>142.60139138569909</v>
      </c>
      <c r="W288" s="10">
        <f t="shared" si="302"/>
        <v>25</v>
      </c>
      <c r="X288" s="11">
        <f t="shared" si="303"/>
        <v>24876.071199999998</v>
      </c>
      <c r="Y288" s="11">
        <f>O288*W288/1000</f>
        <v>4361.12</v>
      </c>
      <c r="Z288" s="9">
        <f>B288</f>
        <v>174444.79999999999</v>
      </c>
    </row>
    <row r="289" spans="1:26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9">
        <f>SUM(P277:P288)</f>
        <v>110244.60281091393</v>
      </c>
      <c r="Q289" s="9">
        <f>SUM(Q277:Q288)</f>
        <v>107364.70222460461</v>
      </c>
      <c r="R289" s="9">
        <f>SUM(R277:R288)</f>
        <v>100517.15814887993</v>
      </c>
      <c r="S289" s="9">
        <f>SUM(S277:S288)</f>
        <v>95648.148779977055</v>
      </c>
      <c r="T289" s="9">
        <f>SUM(T277:T288)</f>
        <v>81150.290963203675</v>
      </c>
      <c r="U289" s="9"/>
      <c r="V289" s="8"/>
      <c r="W289" s="8"/>
      <c r="X289" s="11">
        <f>SUM(X277:X288)</f>
        <v>112236.47965894491</v>
      </c>
      <c r="Y289" s="11">
        <f>SUM(Y277:Y288)</f>
        <v>28584.674683704419</v>
      </c>
      <c r="Z289" s="8"/>
    </row>
  </sheetData>
  <pageMargins left="0.7" right="0.7" top="0.75" bottom="0.75" header="0.3" footer="0.3"/>
  <pageSetup orientation="portrait" r:id="rId1"/>
  <ignoredErrors>
    <ignoredError sqref="B137 B142 B143:B153 H142:H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Hillstrom's Loyalty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Hillstrom</dc:creator>
  <cp:lastModifiedBy>Kevin Hillstrom</cp:lastModifiedBy>
  <dcterms:created xsi:type="dcterms:W3CDTF">2015-10-30T02:24:15Z</dcterms:created>
  <dcterms:modified xsi:type="dcterms:W3CDTF">2015-10-31T03:59:27Z</dcterms:modified>
</cp:coreProperties>
</file>